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. f. B." sheetId="1" state="visible" r:id="rId2"/>
    <sheet name="Berechnung d. Querschnittswerte" sheetId="2" state="visible" r:id="rId3"/>
    <sheet name="Momente" sheetId="3" state="visible" r:id="rId4"/>
    <sheet name="Blatt4" sheetId="4" state="hidden" r:id="rId5"/>
  </sheets>
  <definedNames>
    <definedName function="false" hidden="false" localSheetId="2" name="_xlnm.Print_Titles" vbProcedure="false">Momente!$1:$6</definedName>
    <definedName function="false" hidden="false" name="Benutzereingaben" vbProcedure="false">'EIngabef. f. B.'!$B$5:$H$17</definedName>
    <definedName function="false" hidden="false" name="Diagramm" vbProcedure="false">'EIngabef. f. B.'!$B$30:$H$48</definedName>
    <definedName function="false" hidden="false" name="Ergebnisse" vbProcedure="false">'EIngabef. f. B.'!$B$22:$H$26</definedName>
    <definedName function="false" hidden="false" name="Länge_Einfeldträger" vbProcedure="false">Blatt4!$A$2:$A$5</definedName>
    <definedName function="false" hidden="false" name="Querschnitt" vbProcedure="false">'Berechnung d. Querschnittswerte'!$B$27:$G$44</definedName>
    <definedName function="false" hidden="false" name="Querschnittsergebnisse" vbProcedure="false">'Berechnung d. Querschnittswerte'!$B$18:$G$22</definedName>
    <definedName function="false" hidden="false" name="Querschnittswerte" vbProcedure="false">'Berechnung d. Querschnittswerte'!$B$5:$G$13</definedName>
    <definedName function="false" hidden="false" localSheetId="2" name="_xlnm.Print_Titles" vbProcedure="false">Momente!$1:$6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<sst xmlns="http://schemas.openxmlformats.org/spreadsheetml/2006/main" count="91" uniqueCount="67">
  <si>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</si>
  <si>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</si>
  <si>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</si>
  <si>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</si>
  <si>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</si>
  <si>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</si>
  <si>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</si>
  <si>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</si>
  <si>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</si>
  <si>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2"/>
        <color rgb="FF000000"/>
        <rFont val="Calibri"/>
        <family val="2"/>
        <charset val="1"/>
      </rPr>
      <t>z1</t>
    </r>
    <r>
      <rPr>
        <sz val="12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</si>
  <si>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</si>
  <si>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2"/>
        <color rgb="FF000000"/>
        <rFont val="Calibri"/>
        <family val="2"/>
        <charset val="1"/>
      </rPr>
      <t>1</t>
    </r>
  </si>
  <si>
    <r>
      <t>x</t>
    </r>
    <r>
      <rPr>
        <vertAlign val="subscript"/>
        <sz val="12"/>
        <color rgb="FF000000"/>
        <rFont val="Calibri"/>
        <family val="2"/>
        <charset val="1"/>
      </rPr>
      <t>1</t>
    </r>
    <r>
      <rPr>
        <sz val="12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</si>
  <si>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2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</si>
  <si>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2"/>
        <color rgb="FF000000"/>
        <rFont val="Calibri"/>
        <family val="2"/>
        <charset val="1"/>
      </rPr>
      <t>z2</t>
    </r>
    <r>
      <rPr>
        <sz val="12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</si>
  <si>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2"/>
        <color rgb="FF000000"/>
        <rFont val="Calibri"/>
        <family val="2"/>
        <charset val="1"/>
      </rPr>
      <t>2</t>
    </r>
  </si>
  <si>
    <r>
      <t>x</t>
    </r>
    <r>
      <rPr>
        <vertAlign val="sub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=</t>
    </r>
  </si>
  <si>
    <t>Auflast</t>
  </si>
  <si>
    <r>
      <t>p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</si>
  <si>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</si>
  <si>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</si>
  <si>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2"/>
        <color rgb="FF000000"/>
        <rFont val="Calibri"/>
        <family val="2"/>
        <charset val="1"/>
      </rPr>
      <t>max</t>
    </r>
    <r>
      <rPr>
        <sz val="12"/>
        <color rgb="FF000000"/>
        <rFont val="Calibri"/>
        <family val="2"/>
        <charset val="1"/>
      </rPr>
      <t>=</t>
    </r>
  </si>
  <si>
    <t>zugehörige Biegespannung</t>
  </si>
  <si>
    <r>
      <t>σ</t>
    </r>
    <r>
      <rPr>
        <vertAlign val="subscript"/>
        <sz val="12"/>
        <color rgb="FF000000"/>
        <rFont val="Calibri"/>
        <family val="2"/>
        <charset val="1"/>
      </rPr>
      <t>Mmax</t>
    </r>
    <r>
      <rPr>
        <sz val="12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</si>
  <si>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</t>
    </r>
  </si>
  <si>
    <t>an der Stelle:</t>
  </si>
  <si>
    <r>
      <t>x</t>
    </r>
    <r>
      <rPr>
        <vertAlign val="subscript"/>
        <sz val="12"/>
        <color rgb="FF000000"/>
        <rFont val="Calibri"/>
        <family val="2"/>
        <charset val="1"/>
      </rPr>
      <t>Mmax</t>
    </r>
    <r>
      <rPr>
        <sz val="12"/>
        <color rgb="FF000000"/>
        <rFont val="Calibri"/>
        <family val="2"/>
        <charset val="1"/>
      </rPr>
      <t>=</t>
    </r>
  </si>
  <si>
    <t>Diagramm</t>
  </si>
  <si>
    <t>Berechnung der querschnittsabhängigen Werte</t>
  </si>
  <si>
    <t>Bitte geben sie die folgenden Werte ein: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</si>
  <si>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</si>
  <si>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</si>
  <si>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</si>
  <si>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</si>
  <si>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</si>
  <si>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</si>
  <si>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</si>
  <si>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</si>
  <si>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</si>
  <si>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</si>
  <si>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</t>
  </si>
  <si>
    <r>
      <t>[N/m</t>
    </r>
    <r>
      <rPr>
        <vertAlign val="superscript"/>
        <sz val="12"/>
        <color rgb="FF000000"/>
        <rFont val="Calibri"/>
        <family val="2"/>
        <charset val="1"/>
      </rPr>
      <t>3</t>
    </r>
    <r>
      <rPr>
        <sz val="12"/>
        <color rgb="FF000000"/>
        <rFont val="Calibri"/>
        <family val="2"/>
        <charset val="1"/>
      </rPr>
      <t>]</t>
    </r>
  </si>
  <si>
    <t>Fläche des Querschnitts</t>
  </si>
  <si>
    <t>A=</t>
  </si>
  <si>
    <r>
      <t>[cm</t>
    </r>
    <r>
      <rPr>
        <vertAlign val="superscript"/>
        <sz val="12"/>
        <color rgb="FF000000"/>
        <rFont val="Calibri"/>
        <family val="2"/>
        <charset val="1"/>
      </rPr>
      <t>2</t>
    </r>
    <r>
      <rPr>
        <sz val="12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</si>
  <si>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</si>
  <si>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2"/>
        <color rgb="FF000000"/>
        <rFont val="Calibri"/>
        <family val="2"/>
        <charset val="1"/>
      </rPr>
      <t>γ</t>
    </r>
    <r>
      <rPr>
        <sz val="12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</si>
  <si>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2"/>
        <color rgb="FF000000"/>
        <rFont val="Calibri"/>
        <family val="2"/>
        <charset val="1"/>
      </rPr>
      <t>4</t>
    </r>
    <r>
      <rPr>
        <sz val="12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</si>
  <si>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</si>
  <si>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=</t>
    </r>
  </si>
  <si>
    <t>Querschnitt</t>
  </si>
  <si>
    <r>
      <t>Position der Einzellast 1 x</t>
    </r>
    <r>
      <rPr>
        <vertAlign val="subscript"/>
        <sz val="12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</si>
  <si>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2"/>
        <color rgb="FF000000"/>
        <rFont val="Calibri"/>
        <family val="2"/>
        <charset val="1"/>
      </rPr>
      <t>2</t>
    </r>
  </si>
  <si>
    <t>Gesamtlänge der Brücke</t>
  </si>
  <si>
    <r>
      <t>Eigengewicht und Auflast q</t>
    </r>
    <r>
      <rPr>
        <vertAlign val="subscript"/>
        <sz val="12"/>
        <color rgb="FF000000"/>
        <rFont val="Calibri"/>
        <family val="2"/>
        <charset val="1"/>
      </rPr>
      <t>z</t>
    </r>
    <r>
      <rPr>
        <sz val="12"/>
        <color rgb="FF000000"/>
        <rFont val="Calibri"/>
        <family val="2"/>
        <charset val="1"/>
      </rPr>
      <t>+p</t>
    </r>
    <r>
      <rPr>
        <vertAlign val="subscript"/>
        <sz val="12"/>
        <color rgb="FF000000"/>
        <rFont val="Calibri"/>
        <family val="2"/>
        <charset val="1"/>
      </rPr>
      <t>z</t>
    </r>
  </si>
  <si>
    <r>
      <t>Einzellast P</t>
    </r>
    <r>
      <rPr>
        <vertAlign val="subscript"/>
        <sz val="12"/>
        <color rgb="FF000000"/>
        <rFont val="Calibri"/>
        <family val="2"/>
        <charset val="1"/>
      </rPr>
      <t>z1</t>
    </r>
  </si>
  <si>
    <r>
      <t>Einzellast P</t>
    </r>
    <r>
      <rPr>
        <vertAlign val="subscript"/>
        <sz val="12"/>
        <color rgb="FF000000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</si>
  <si>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</si>
  <si>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</si>
  <si>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</si>
  <si>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</si>
  <si>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</si>
  <si>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</si>
  <si>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</si>
  <si>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Stelle x</t>
  </si>
  <si>
    <t>[Nm]</t>
  </si>
  <si>
    <t>Länge Einfeldträger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</si>
</sst>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10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vertAlign val="subscript"/>
      <sz val="12"/>
      <color rgb="FF000000"/>
      <name val="Calibri"/>
      <family val="2"/>
      <charset val="1"/>
    </font>
    <font>
      <vertAlign val="superscript"/>
      <sz val="12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bscript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3D69B"/>
        <bgColor rgb="FFBFBFBF"/>
      </patternFill>
    </fill>
    <fill>
      <patternFill patternType="solid">
        <fgColor rgb="FF95B3D7"/>
        <bgColor rgb="FF9999FF"/>
      </patternFill>
    </fill>
    <fill>
      <patternFill patternType="solid">
        <fgColor rgb="FFBFBFBF"/>
        <bgColor rgb="FFC3D69B"/>
      </patternFill>
    </fill>
    <fill>
      <patternFill patternType="solid">
        <fgColor rgb="FFD9D9D9"/>
        <bgColor rgb="FFC3D69B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0" fillId="4" borderId="9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4" borderId="9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5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5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5" borderId="9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6" fontId="0" fillId="5" borderId="9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4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C3D69B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momente!$F$5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4294.716906</c:v>
                </c:pt>
                <c:pt idx="2">
                  <c:v>8464.949264</c:v>
                </c:pt>
                <c:pt idx="3">
                  <c:v>12510.697074</c:v>
                </c:pt>
                <c:pt idx="4">
                  <c:v>16431.960336</c:v>
                </c:pt>
                <c:pt idx="5">
                  <c:v>20228.73905</c:v>
                </c:pt>
                <c:pt idx="6">
                  <c:v>23901.033216</c:v>
                </c:pt>
                <c:pt idx="7">
                  <c:v>27448.842834</c:v>
                </c:pt>
                <c:pt idx="8">
                  <c:v>30872.167904</c:v>
                </c:pt>
                <c:pt idx="9">
                  <c:v>34171.008426</c:v>
                </c:pt>
                <c:pt idx="10">
                  <c:v>37345.3644</c:v>
                </c:pt>
                <c:pt idx="11">
                  <c:v>40395.235826</c:v>
                </c:pt>
                <c:pt idx="12">
                  <c:v>43320.622704</c:v>
                </c:pt>
                <c:pt idx="13">
                  <c:v>46121.525034</c:v>
                </c:pt>
                <c:pt idx="14">
                  <c:v>48797.942816</c:v>
                </c:pt>
                <c:pt idx="15">
                  <c:v>51349.87605</c:v>
                </c:pt>
                <c:pt idx="16">
                  <c:v>53777.324736</c:v>
                </c:pt>
                <c:pt idx="17">
                  <c:v>56080.288874</c:v>
                </c:pt>
                <c:pt idx="18">
                  <c:v>58258.768464</c:v>
                </c:pt>
                <c:pt idx="19">
                  <c:v>60312.763506</c:v>
                </c:pt>
                <c:pt idx="20">
                  <c:v>62242.274</c:v>
                </c:pt>
                <c:pt idx="21">
                  <c:v>64047.299946</c:v>
                </c:pt>
                <c:pt idx="22">
                  <c:v>65727.841344</c:v>
                </c:pt>
                <c:pt idx="23">
                  <c:v>67283.898194</c:v>
                </c:pt>
                <c:pt idx="24">
                  <c:v>68715.470496</c:v>
                </c:pt>
                <c:pt idx="25">
                  <c:v>70022.55825</c:v>
                </c:pt>
                <c:pt idx="26">
                  <c:v>71205.161456</c:v>
                </c:pt>
                <c:pt idx="27">
                  <c:v>72263.280114</c:v>
                </c:pt>
                <c:pt idx="28">
                  <c:v>73196.914224</c:v>
                </c:pt>
                <c:pt idx="29">
                  <c:v>74006.063786</c:v>
                </c:pt>
                <c:pt idx="30">
                  <c:v>74690.7288</c:v>
                </c:pt>
                <c:pt idx="31">
                  <c:v>75250.909266</c:v>
                </c:pt>
                <c:pt idx="32">
                  <c:v>75686.605184</c:v>
                </c:pt>
                <c:pt idx="33">
                  <c:v>75997.816554</c:v>
                </c:pt>
                <c:pt idx="34">
                  <c:v>76184.543376</c:v>
                </c:pt>
                <c:pt idx="35">
                  <c:v>76246.78565</c:v>
                </c:pt>
                <c:pt idx="36">
                  <c:v>76184.543376</c:v>
                </c:pt>
                <c:pt idx="37">
                  <c:v>75997.816554</c:v>
                </c:pt>
                <c:pt idx="38">
                  <c:v>75686.605184</c:v>
                </c:pt>
                <c:pt idx="39">
                  <c:v>75250.909266</c:v>
                </c:pt>
                <c:pt idx="40">
                  <c:v>74690.7288</c:v>
                </c:pt>
                <c:pt idx="41">
                  <c:v>74006.063786</c:v>
                </c:pt>
                <c:pt idx="42">
                  <c:v>73196.914224</c:v>
                </c:pt>
                <c:pt idx="43">
                  <c:v>72263.280114</c:v>
                </c:pt>
                <c:pt idx="44">
                  <c:v>71205.161456</c:v>
                </c:pt>
                <c:pt idx="45">
                  <c:v>70022.55825</c:v>
                </c:pt>
                <c:pt idx="46">
                  <c:v>68715.470496</c:v>
                </c:pt>
                <c:pt idx="47">
                  <c:v>67283.898194</c:v>
                </c:pt>
                <c:pt idx="48">
                  <c:v>65727.841344</c:v>
                </c:pt>
                <c:pt idx="49">
                  <c:v>64047.299946</c:v>
                </c:pt>
                <c:pt idx="50">
                  <c:v>62242.274</c:v>
                </c:pt>
                <c:pt idx="51">
                  <c:v>60312.763506</c:v>
                </c:pt>
                <c:pt idx="52">
                  <c:v>58258.768464</c:v>
                </c:pt>
                <c:pt idx="53">
                  <c:v>56080.2888740001</c:v>
                </c:pt>
                <c:pt idx="54">
                  <c:v>53777.3247360001</c:v>
                </c:pt>
                <c:pt idx="55">
                  <c:v>51349.8760500001</c:v>
                </c:pt>
                <c:pt idx="56">
                  <c:v>48797.9428160001</c:v>
                </c:pt>
                <c:pt idx="57">
                  <c:v>46121.5250340001</c:v>
                </c:pt>
                <c:pt idx="58">
                  <c:v>43320.6227040001</c:v>
                </c:pt>
                <c:pt idx="59">
                  <c:v>40395.2358260002</c:v>
                </c:pt>
                <c:pt idx="60">
                  <c:v>37345.3644000002</c:v>
                </c:pt>
                <c:pt idx="61">
                  <c:v>34171.0084260002</c:v>
                </c:pt>
                <c:pt idx="62">
                  <c:v>30872.1679040002</c:v>
                </c:pt>
                <c:pt idx="63">
                  <c:v>27448.8428340002</c:v>
                </c:pt>
                <c:pt idx="64">
                  <c:v>23901.0332160002</c:v>
                </c:pt>
                <c:pt idx="65">
                  <c:v>20228.7390500003</c:v>
                </c:pt>
                <c:pt idx="66">
                  <c:v>16431.9603360003</c:v>
                </c:pt>
                <c:pt idx="67">
                  <c:v>12510.6970740003</c:v>
                </c:pt>
                <c:pt idx="68">
                  <c:v>8464.94926400034</c:v>
                </c:pt>
                <c:pt idx="69">
                  <c:v>4294.71690600036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momente!$G$5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momente!$H$5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momente!$I$5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momente!$I$7:$I$77</c:f>
              <c:numCache>
                <c:formatCode>General</c:formatCode>
                <c:ptCount val="71"/>
                <c:pt idx="0">
                  <c:v>0</c:v>
                </c:pt>
                <c:pt idx="1">
                  <c:v>9866.14547742857</c:v>
                </c:pt>
                <c:pt idx="2">
                  <c:v>19607.8064068571</c:v>
                </c:pt>
                <c:pt idx="3">
                  <c:v>29224.9827882857</c:v>
                </c:pt>
                <c:pt idx="4">
                  <c:v>38717.6746217143</c:v>
                </c:pt>
                <c:pt idx="5">
                  <c:v>48085.8819071429</c:v>
                </c:pt>
                <c:pt idx="6">
                  <c:v>57329.6046445714</c:v>
                </c:pt>
                <c:pt idx="7">
                  <c:v>66448.842834</c:v>
                </c:pt>
                <c:pt idx="8">
                  <c:v>75443.5964754286</c:v>
                </c:pt>
                <c:pt idx="9">
                  <c:v>84313.8655688571</c:v>
                </c:pt>
                <c:pt idx="10">
                  <c:v>93059.6501142857</c:v>
                </c:pt>
                <c:pt idx="11">
                  <c:v>97680.9501117143</c:v>
                </c:pt>
                <c:pt idx="12">
                  <c:v>102177.765561143</c:v>
                </c:pt>
                <c:pt idx="13">
                  <c:v>106550.096462571</c:v>
                </c:pt>
                <c:pt idx="14">
                  <c:v>110797.942816</c:v>
                </c:pt>
                <c:pt idx="15">
                  <c:v>114921.304621429</c:v>
                </c:pt>
                <c:pt idx="16">
                  <c:v>118920.181878857</c:v>
                </c:pt>
                <c:pt idx="17">
                  <c:v>122794.574588286</c:v>
                </c:pt>
                <c:pt idx="18">
                  <c:v>126544.482749714</c:v>
                </c:pt>
                <c:pt idx="19">
                  <c:v>130169.906363143</c:v>
                </c:pt>
                <c:pt idx="20">
                  <c:v>133670.845428571</c:v>
                </c:pt>
                <c:pt idx="21">
                  <c:v>137047.299946</c:v>
                </c:pt>
                <c:pt idx="22">
                  <c:v>140299.269915429</c:v>
                </c:pt>
                <c:pt idx="23">
                  <c:v>143426.755336857</c:v>
                </c:pt>
                <c:pt idx="24">
                  <c:v>146429.756210286</c:v>
                </c:pt>
                <c:pt idx="25">
                  <c:v>149308.272535714</c:v>
                </c:pt>
                <c:pt idx="26">
                  <c:v>152062.304313143</c:v>
                </c:pt>
                <c:pt idx="27">
                  <c:v>154691.851542571</c:v>
                </c:pt>
                <c:pt idx="28">
                  <c:v>157196.914224</c:v>
                </c:pt>
                <c:pt idx="29">
                  <c:v>159577.492357429</c:v>
                </c:pt>
                <c:pt idx="30">
                  <c:v>161833.585942857</c:v>
                </c:pt>
                <c:pt idx="31">
                  <c:v>163965.194980286</c:v>
                </c:pt>
                <c:pt idx="32">
                  <c:v>165972.319469714</c:v>
                </c:pt>
                <c:pt idx="33">
                  <c:v>165854.959411143</c:v>
                </c:pt>
                <c:pt idx="34">
                  <c:v>163613.114804571</c:v>
                </c:pt>
                <c:pt idx="35">
                  <c:v>161246.78565</c:v>
                </c:pt>
                <c:pt idx="36">
                  <c:v>158755.971947429</c:v>
                </c:pt>
                <c:pt idx="37">
                  <c:v>156140.673696857</c:v>
                </c:pt>
                <c:pt idx="38">
                  <c:v>153400.890898286</c:v>
                </c:pt>
                <c:pt idx="39">
                  <c:v>150536.623551714</c:v>
                </c:pt>
                <c:pt idx="40">
                  <c:v>147547.871657143</c:v>
                </c:pt>
                <c:pt idx="41">
                  <c:v>144434.635214571</c:v>
                </c:pt>
                <c:pt idx="42">
                  <c:v>141196.914224</c:v>
                </c:pt>
                <c:pt idx="43">
                  <c:v>137834.708685429</c:v>
                </c:pt>
                <c:pt idx="44">
                  <c:v>134348.018598857</c:v>
                </c:pt>
                <c:pt idx="45">
                  <c:v>130736.843964286</c:v>
                </c:pt>
                <c:pt idx="46">
                  <c:v>127001.184781714</c:v>
                </c:pt>
                <c:pt idx="47">
                  <c:v>123141.041051143</c:v>
                </c:pt>
                <c:pt idx="48">
                  <c:v>119156.412772571</c:v>
                </c:pt>
                <c:pt idx="49">
                  <c:v>115047.299946</c:v>
                </c:pt>
                <c:pt idx="50">
                  <c:v>110813.702571429</c:v>
                </c:pt>
                <c:pt idx="51">
                  <c:v>106455.620648857</c:v>
                </c:pt>
                <c:pt idx="52">
                  <c:v>101973.054178286</c:v>
                </c:pt>
                <c:pt idx="53">
                  <c:v>97366.0031597144</c:v>
                </c:pt>
                <c:pt idx="54">
                  <c:v>92634.467593143</c:v>
                </c:pt>
                <c:pt idx="55">
                  <c:v>87778.4474785716</c:v>
                </c:pt>
                <c:pt idx="56">
                  <c:v>82797.9428160002</c:v>
                </c:pt>
                <c:pt idx="57">
                  <c:v>77692.9536054288</c:v>
                </c:pt>
                <c:pt idx="58">
                  <c:v>72463.4798468574</c:v>
                </c:pt>
                <c:pt idx="59">
                  <c:v>67109.521540286</c:v>
                </c:pt>
                <c:pt idx="60">
                  <c:v>61631.0786857146</c:v>
                </c:pt>
                <c:pt idx="61">
                  <c:v>56028.1512831432</c:v>
                </c:pt>
                <c:pt idx="62">
                  <c:v>50300.7393325718</c:v>
                </c:pt>
                <c:pt idx="63">
                  <c:v>44448.8428340004</c:v>
                </c:pt>
                <c:pt idx="64">
                  <c:v>38472.461787429</c:v>
                </c:pt>
                <c:pt idx="65">
                  <c:v>32371.5961928576</c:v>
                </c:pt>
                <c:pt idx="66">
                  <c:v>26146.2460502862</c:v>
                </c:pt>
                <c:pt idx="67">
                  <c:v>19796.4113597148</c:v>
                </c:pt>
                <c:pt idx="68">
                  <c:v>13322.0921211434</c:v>
                </c:pt>
                <c:pt idx="69">
                  <c:v>6723.288334572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ffffff"/>
            </a:solidFill>
            <a:ln w="4752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69250068"/>
        <c:axId val="11714446"/>
      </c:lineChart>
      <c:catAx>
        <c:axId val="6925006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1714446"/>
        <c:crosses val="autoZero"/>
        <c:auto val="1"/>
        <c:lblAlgn val="ctr"/>
        <c:lblOffset val="100"/>
      </c:catAx>
      <c:valAx>
        <c:axId val="1171444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9250068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166680</xdr:colOff>
      <xdr:row>29</xdr:row>
      <xdr:rowOff>22680</xdr:rowOff>
    </xdr:from>
    <xdr:to>
      <xdr:col>7</xdr:col>
      <xdr:colOff>471240</xdr:colOff>
      <xdr:row>47</xdr:row>
      <xdr:rowOff>104760</xdr:rowOff>
    </xdr:to>
    <xdr:graphicFrame>
      <xdr:nvGraphicFramePr>
        <xdr:cNvPr id="0" name="Diagramm 2"/>
        <xdr:cNvGraphicFramePr/>
      </xdr:nvGraphicFramePr>
      <xdr:xfrm>
        <a:off x="992160" y="6004080"/>
        <a:ext cx="5257440" cy="35110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154080</xdr:colOff>
      <xdr:row>26</xdr:row>
      <xdr:rowOff>156240</xdr:rowOff>
    </xdr:from>
    <xdr:to>
      <xdr:col>6</xdr:col>
      <xdr:colOff>725400</xdr:colOff>
      <xdr:row>43</xdr:row>
      <xdr:rowOff>92520</xdr:rowOff>
    </xdr:to>
    <xdr:pic>
      <xdr:nvPicPr>
        <xdr:cNvPr id="1" name="Grafik 2" descr=""/>
        <xdr:cNvPicPr/>
      </xdr:nvPicPr>
      <xdr:blipFill>
        <a:blip r:embed="rId1"/>
        <a:srcRect l="1052" t="1925" r="1513" b="1738"/>
        <a:stretch/>
      </xdr:blipFill>
      <xdr:spPr>
        <a:xfrm>
          <a:off x="979560" y="5210640"/>
          <a:ext cx="4698720" cy="3174840"/>
        </a:xfrm>
        <a:prstGeom prst="rect">
          <a:avLst/>
        </a:prstGeom>
        <a:ln>
          <a:solidFill>
            <a:srgbClr val="4f81bd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7" hidden="false" style="0" width="10.6651162790698" collapsed="true"/>
    <col min="8" max="8" hidden="false" style="0" width="8.49767441860465" collapsed="true"/>
    <col min="9" max="9" hidden="false" style="0" width="7.83720930232558" collapsed="true"/>
    <col min="10" max="1025" hidden="false" style="0" width="10.6651162790698" collapsed="true"/>
  </cols>
  <sheetData>
    <row r="1" customFormat="false" ht="26" hidden="false" customHeight="true" outlineLevel="0" collapsed="false">
      <c r="B1" s="1" t="s">
        <v>0</v>
      </c>
      <c r="C1"/>
    </row>
    <row r="3" customFormat="false" ht="15" hidden="false" customHeight="false" outlineLevel="0" collapsed="false">
      <c r="B3" s="2" t="s">
        <v>1</v>
      </c>
    </row>
    <row r="5" customFormat="false" ht="15" hidden="false" customHeight="false" outlineLevel="0" collapsed="false">
      <c r="B5" s="3" t="s">
        <v>2</v>
      </c>
      <c r="C5" s="4"/>
      <c r="D5" s="4"/>
      <c r="E5" s="4"/>
      <c r="F5" s="4" t="s">
        <v>3</v>
      </c>
      <c r="G5" s="5" t="n">
        <v>14</v>
      </c>
      <c r="H5" s="6" t="s">
        <v>4</v>
      </c>
    </row>
    <row r="6" customFormat="false" ht="15" hidden="false" customHeight="false" outlineLevel="0" collapsed="false">
      <c r="B6" s="7"/>
      <c r="C6" s="8"/>
      <c r="D6" s="8"/>
      <c r="E6" s="8"/>
      <c r="F6" s="8"/>
      <c r="G6" s="8"/>
      <c r="H6" s="9"/>
    </row>
    <row r="7" customFormat="false" ht="17" hidden="false" customHeight="false" outlineLevel="0" collapsed="false">
      <c r="B7" s="7" t="s">
        <v>5</v>
      </c>
      <c r="C7" s="8"/>
      <c r="D7" s="8"/>
      <c r="E7" s="8"/>
      <c r="F7" s="8" t="s">
        <v>6</v>
      </c>
      <c r="G7" s="10" t="n">
        <f aca="false">'Berechnung d. Querschnittswerte'!F22+'EIngabef. f. B.'!G17</f>
        <v>3112.1137</v>
      </c>
      <c r="H7" s="9" t="s">
        <v>7</v>
      </c>
      <c r="I7" s="11"/>
    </row>
    <row r="8" customFormat="false" ht="15" hidden="false" customHeight="false" outlineLevel="0" collapsed="false">
      <c r="B8" s="7"/>
      <c r="C8" s="8"/>
      <c r="D8" s="8"/>
      <c r="E8" s="8"/>
      <c r="F8" s="8"/>
      <c r="G8" s="8"/>
      <c r="H8" s="9"/>
    </row>
    <row r="9" customFormat="false" ht="17" hidden="false" customHeight="false" outlineLevel="0" collapsed="false">
      <c r="B9" s="7" t="s">
        <v>8</v>
      </c>
      <c r="C9" s="8"/>
      <c r="D9" s="8"/>
      <c r="E9" s="8"/>
      <c r="F9" s="8" t="s">
        <v>9</v>
      </c>
      <c r="G9" s="12" t="n">
        <v>20000</v>
      </c>
      <c r="H9" s="9" t="s">
        <v>10</v>
      </c>
    </row>
    <row r="10" customFormat="false" ht="15" hidden="false" customHeight="false" outlineLevel="0" collapsed="false">
      <c r="B10" s="7"/>
      <c r="C10" s="8"/>
      <c r="D10" s="8"/>
      <c r="E10" s="8"/>
      <c r="F10" s="8"/>
      <c r="G10" s="13"/>
      <c r="H10" s="9"/>
    </row>
    <row r="11" customFormat="false" ht="17" hidden="false" customHeight="false" outlineLevel="0" collapsed="false">
      <c r="B11" s="7" t="s">
        <v>11</v>
      </c>
      <c r="C11" s="8"/>
      <c r="D11" s="8"/>
      <c r="E11" s="8"/>
      <c r="F11" s="8" t="s">
        <v>12</v>
      </c>
      <c r="G11" s="14" t="n">
        <v>2</v>
      </c>
      <c r="H11" s="9" t="s">
        <v>4</v>
      </c>
    </row>
    <row r="12" customFormat="false" ht="15" hidden="false" customHeight="false" outlineLevel="0" collapsed="false">
      <c r="B12" s="7"/>
      <c r="C12" s="8"/>
      <c r="D12" s="8"/>
      <c r="E12" s="8"/>
      <c r="F12" s="8"/>
      <c r="G12" s="13"/>
      <c r="H12" s="9"/>
    </row>
    <row r="13" customFormat="false" ht="17" hidden="false" customHeight="false" outlineLevel="0" collapsed="false">
      <c r="B13" s="7" t="s">
        <v>13</v>
      </c>
      <c r="C13" s="8"/>
      <c r="D13" s="8"/>
      <c r="E13" s="8"/>
      <c r="F13" s="8" t="s">
        <v>14</v>
      </c>
      <c r="G13" s="12" t="n">
        <v>20000</v>
      </c>
      <c r="H13" s="9" t="s">
        <v>10</v>
      </c>
    </row>
    <row r="14" customFormat="false" ht="15" hidden="false" customHeight="false" outlineLevel="0" collapsed="false">
      <c r="B14" s="7"/>
      <c r="C14" s="8"/>
      <c r="D14" s="8"/>
      <c r="E14" s="8"/>
      <c r="F14" s="8"/>
      <c r="G14" s="13"/>
      <c r="H14" s="9"/>
    </row>
    <row r="15" customFormat="false" ht="17" hidden="false" customHeight="false" outlineLevel="0" collapsed="false">
      <c r="B15" s="7" t="s">
        <v>15</v>
      </c>
      <c r="C15" s="8"/>
      <c r="D15" s="8"/>
      <c r="E15" s="8"/>
      <c r="F15" s="8" t="s">
        <v>16</v>
      </c>
      <c r="G15" s="14" t="n">
        <v>6.5</v>
      </c>
      <c r="H15" s="9" t="s">
        <v>4</v>
      </c>
    </row>
    <row r="16" customFormat="false" ht="15" hidden="false" customHeight="false" outlineLevel="0" collapsed="false">
      <c r="B16" s="7"/>
      <c r="C16" s="8"/>
      <c r="D16" s="8"/>
      <c r="E16" s="8"/>
      <c r="F16" s="8"/>
      <c r="G16" s="8"/>
      <c r="H16" s="9"/>
    </row>
    <row r="17" customFormat="false" ht="17" hidden="false" customHeight="false" outlineLevel="0" collapsed="false">
      <c r="B17" s="15" t="s">
        <v>17</v>
      </c>
      <c r="C17" s="16"/>
      <c r="D17" s="16"/>
      <c r="E17" s="16"/>
      <c r="F17" s="16" t="s">
        <v>18</v>
      </c>
      <c r="G17" s="17" t="n">
        <v>3000</v>
      </c>
      <c r="H17" s="18" t="s">
        <v>7</v>
      </c>
    </row>
    <row r="20" customFormat="false" ht="15" hidden="false" customHeight="false" outlineLevel="0" collapsed="false">
      <c r="B20" s="2" t="s">
        <v>19</v>
      </c>
    </row>
    <row r="22" customFormat="false" ht="17" hidden="false" customHeight="false" outlineLevel="0" collapsed="false">
      <c r="B22" s="3" t="s">
        <v>20</v>
      </c>
      <c r="C22" s="4"/>
      <c r="D22" s="4"/>
      <c r="E22" s="4"/>
      <c r="F22" s="4" t="s">
        <v>21</v>
      </c>
      <c r="G22" s="19" t="n">
        <f aca="false">MAX(Momente!I7:I57)</f>
        <v>165972.319469714</v>
      </c>
      <c r="H22" s="6" t="s">
        <v>7</v>
      </c>
    </row>
    <row r="23" customFormat="false" ht="15" hidden="false" customHeight="false" outlineLevel="0" collapsed="false">
      <c r="B23" s="7"/>
      <c r="C23" s="8"/>
      <c r="D23" s="8"/>
      <c r="E23" s="8"/>
      <c r="F23" s="8"/>
      <c r="G23" s="8"/>
      <c r="H23" s="9"/>
    </row>
    <row r="24" customFormat="false" ht="17" hidden="false" customHeight="false" outlineLevel="0" collapsed="false">
      <c r="B24" s="7" t="s">
        <v>22</v>
      </c>
      <c r="C24" s="8"/>
      <c r="D24" s="8"/>
      <c r="E24" s="8"/>
      <c r="F24" s="8" t="s">
        <v>23</v>
      </c>
      <c r="G24" s="10" t="n">
        <f aca="false">($G$22/'Berechnung d. Querschnittswerte'!$F$20)*('Berechnung d. Querschnittswerte'!$F$5/2)</f>
        <v>102.9316339415</v>
      </c>
      <c r="H24" s="9" t="s">
        <v>24</v>
      </c>
    </row>
    <row r="25" customFormat="false" ht="15" hidden="false" customHeight="false" outlineLevel="0" collapsed="false">
      <c r="B25" s="7"/>
      <c r="C25" s="8"/>
      <c r="D25" s="8"/>
      <c r="E25" s="8"/>
      <c r="F25" s="8"/>
      <c r="G25" s="8"/>
      <c r="H25" s="9"/>
    </row>
    <row r="26" customFormat="false" ht="17" hidden="false" customHeight="false" outlineLevel="0" collapsed="false">
      <c r="B26" s="15" t="s">
        <v>25</v>
      </c>
      <c r="C26" s="16"/>
      <c r="D26" s="16"/>
      <c r="E26" s="16"/>
      <c r="F26" s="16" t="s">
        <v>26</v>
      </c>
      <c r="G26" s="20" t="n">
        <f aca="false">VLOOKUP(G22,Momente!I7:J57,2,0)</f>
        <v>6.4</v>
      </c>
      <c r="H26" s="18" t="s">
        <v>4</v>
      </c>
    </row>
    <row r="29" customFormat="false" ht="22" hidden="false" customHeight="true" outlineLevel="0" collapsed="false">
      <c r="B29" s="21" t="s">
        <v>27</v>
      </c>
    </row>
    <row r="30" customFormat="false" ht="15" hidden="false" customHeight="false" outlineLevel="0" collapsed="false">
      <c r="B30" s="3"/>
      <c r="C30" s="4"/>
      <c r="D30" s="4"/>
      <c r="E30" s="4"/>
      <c r="F30" s="4"/>
      <c r="G30" s="4"/>
      <c r="H30" s="6"/>
    </row>
    <row r="31" customFormat="false" ht="15" hidden="false" customHeight="false" outlineLevel="0" collapsed="false">
      <c r="B31" s="7"/>
      <c r="C31" s="22"/>
      <c r="D31" s="22"/>
      <c r="E31" s="22"/>
      <c r="F31" s="8"/>
      <c r="G31" s="8"/>
      <c r="H31" s="9"/>
    </row>
    <row r="32" customFormat="false" ht="15" hidden="false" customHeight="false" outlineLevel="0" collapsed="false">
      <c r="B32" s="7"/>
      <c r="C32" s="22"/>
      <c r="D32" s="8"/>
      <c r="E32" s="8"/>
      <c r="F32" s="8"/>
      <c r="G32" s="8"/>
      <c r="H32" s="9"/>
    </row>
    <row r="33" customFormat="false" ht="15" hidden="false" customHeight="false" outlineLevel="0" collapsed="false">
      <c r="B33" s="7"/>
      <c r="C33" s="22"/>
      <c r="D33" s="8"/>
      <c r="E33" s="8"/>
      <c r="F33" s="8"/>
      <c r="G33" s="8"/>
      <c r="H33" s="9"/>
    </row>
    <row r="34" customFormat="false" ht="15" hidden="false" customHeight="false" outlineLevel="0" collapsed="false">
      <c r="B34" s="7"/>
      <c r="C34" s="22"/>
      <c r="D34" s="8"/>
      <c r="E34" s="8"/>
      <c r="F34" s="8"/>
      <c r="G34" s="8"/>
      <c r="H34" s="9"/>
    </row>
    <row r="35" customFormat="false" ht="15" hidden="false" customHeight="false" outlineLevel="0" collapsed="false">
      <c r="B35" s="7"/>
      <c r="C35" s="22"/>
      <c r="D35" s="8"/>
      <c r="E35" s="23"/>
      <c r="F35" s="8"/>
      <c r="G35" s="8"/>
      <c r="H35" s="9"/>
    </row>
    <row r="36" customFormat="false" ht="15" hidden="false" customHeight="false" outlineLevel="0" collapsed="false">
      <c r="B36" s="7"/>
      <c r="C36" s="8"/>
      <c r="D36" s="8"/>
      <c r="E36" s="8"/>
      <c r="F36" s="8"/>
      <c r="G36" s="8"/>
      <c r="H36" s="9"/>
    </row>
    <row r="37" customFormat="false" ht="15" hidden="false" customHeight="false" outlineLevel="0" collapsed="false">
      <c r="B37" s="7"/>
      <c r="C37" s="8"/>
      <c r="D37" s="8"/>
      <c r="E37" s="8"/>
      <c r="F37" s="8"/>
      <c r="G37" s="8"/>
      <c r="H37" s="9"/>
    </row>
    <row r="38" customFormat="false" ht="15" hidden="false" customHeight="false" outlineLevel="0" collapsed="false">
      <c r="B38" s="7"/>
      <c r="C38" s="8"/>
      <c r="D38" s="8"/>
      <c r="E38" s="8"/>
      <c r="F38" s="8"/>
      <c r="G38" s="8"/>
      <c r="H38" s="9"/>
    </row>
    <row r="39" customFormat="false" ht="15" hidden="false" customHeight="false" outlineLevel="0" collapsed="false">
      <c r="B39" s="7"/>
      <c r="C39" s="8"/>
      <c r="D39" s="8"/>
      <c r="E39" s="8"/>
      <c r="F39" s="8"/>
      <c r="G39" s="8"/>
      <c r="H39" s="9"/>
    </row>
    <row r="40" customFormat="false" ht="15" hidden="false" customHeight="false" outlineLevel="0" collapsed="false">
      <c r="B40" s="7"/>
      <c r="C40" s="8"/>
      <c r="D40" s="8"/>
      <c r="E40" s="8"/>
      <c r="F40" s="8"/>
      <c r="G40" s="8"/>
      <c r="H40" s="9"/>
    </row>
    <row r="41" customFormat="false" ht="15" hidden="false" customHeight="false" outlineLevel="0" collapsed="false">
      <c r="B41" s="7"/>
      <c r="C41" s="8"/>
      <c r="D41" s="8"/>
      <c r="E41" s="8"/>
      <c r="F41" s="8"/>
      <c r="G41" s="8"/>
      <c r="H41" s="9"/>
    </row>
    <row r="42" customFormat="false" ht="15" hidden="false" customHeight="false" outlineLevel="0" collapsed="false">
      <c r="B42" s="7"/>
      <c r="C42" s="8"/>
      <c r="D42" s="8"/>
      <c r="E42" s="8"/>
      <c r="F42" s="8"/>
      <c r="G42" s="8"/>
      <c r="H42" s="9"/>
    </row>
    <row r="43" customFormat="false" ht="15" hidden="false" customHeight="false" outlineLevel="0" collapsed="false">
      <c r="B43" s="7"/>
      <c r="C43" s="8"/>
      <c r="D43" s="8"/>
      <c r="E43" s="8"/>
      <c r="F43" s="8"/>
      <c r="G43" s="8"/>
      <c r="H43" s="9"/>
    </row>
    <row r="44" customFormat="false" ht="15" hidden="false" customHeight="false" outlineLevel="0" collapsed="false">
      <c r="B44" s="7"/>
      <c r="C44" s="8"/>
      <c r="D44" s="8"/>
      <c r="E44" s="8"/>
      <c r="F44" s="8"/>
      <c r="G44" s="8"/>
      <c r="H44" s="9"/>
    </row>
    <row r="45" customFormat="false" ht="15" hidden="false" customHeight="false" outlineLevel="0" collapsed="false">
      <c r="B45" s="7"/>
      <c r="C45" s="8"/>
      <c r="D45" s="8"/>
      <c r="E45" s="8"/>
      <c r="F45" s="8"/>
      <c r="G45" s="8"/>
      <c r="H45" s="9"/>
    </row>
    <row r="46" customFormat="false" ht="15" hidden="false" customHeight="false" outlineLevel="0" collapsed="false">
      <c r="B46" s="7"/>
      <c r="C46" s="8"/>
      <c r="D46" s="8"/>
      <c r="E46" s="8"/>
      <c r="F46" s="8"/>
      <c r="G46" s="8"/>
      <c r="H46" s="9"/>
    </row>
    <row r="47" customFormat="false" ht="15" hidden="false" customHeight="false" outlineLevel="0" collapsed="false">
      <c r="B47" s="7"/>
      <c r="C47" s="8"/>
      <c r="D47" s="8"/>
      <c r="E47" s="8"/>
      <c r="F47" s="8"/>
      <c r="G47" s="8"/>
      <c r="H47" s="9"/>
    </row>
    <row r="48" customFormat="false" ht="15" hidden="false" customHeight="false" outlineLevel="0" collapsed="false">
      <c r="B48" s="15"/>
      <c r="C48" s="16"/>
      <c r="D48" s="16"/>
      <c r="E48" s="16"/>
      <c r="F48" s="16"/>
      <c r="G48" s="16"/>
      <c r="H48" s="18"/>
    </row>
  </sheetData>
  <sheetProtection sheet="false"/>
  <dataValidations count="6">
    <dataValidation allowBlank="true" error="BItte wähle eine Wert aus der Dropdownliste aus." errorTitle="Ungültiger Wert" operator="between" prompt="Bitte Wert aus der Dropdownliste eingeben" promptTitle="Wert eingeben" showDropDown="false" showErrorMessage="true" showInputMessage="true" sqref="G5" type="list">
      <formula1>Länge_Einfeldträger</formula1>
      <formula2>0</formula2>
    </dataValidation>
    <dataValidation allowBlank="true" error="Sie habe keine Zahl oder eine negative Zahl eingegeben. Muss positiv sein." errorTitle="Negativer Wert " operator="greaterThanOrEqual" prompt="Einen Wert in [N]  für die Einzellast eingeben." showDropDown="false" showErrorMessage="true" showInputMessage="true" sqref="G9" type="decimal">
      <formula1>0</formula1>
      <formula2>0</formula2>
    </dataValidation>
    <dataValidation allowBlank="true" error="Der Wert darf nicht kleiner als Null und größer wie die Trägerlänge sein." errorTitle="Falscher Wert" operator="between" prompt="Einen Wert zwischen 0 und der Gesamtlänge des Einfeldträgers eingeben." showDropDown="false" showErrorMessage="true" showInputMessage="true" sqref="G11" type="decimal">
      <formula1>0</formula1>
      <formula2>G5</formula2>
    </dataValidation>
    <dataValidation allowBlank="true" error="Sie habe keine Zahl oder eine negative Zahl eingegeben. Muss positiv sein." errorTitle="Negativer Wert" operator="greaterThanOrEqual" prompt="Einen Wert in [N] für die Einzellast eingeben" showDropDown="false" showErrorMessage="true" showInputMessage="true" sqref="G13" type="decimal">
      <formula1>0</formula1>
      <formula2>0</formula2>
    </dataValidation>
    <dataValidation allowBlank="true" error="Der Wert darf nicht kleiner als Null und größer wie die Trägerlänge sein." operator="between" prompt="Einen Wert zwischen 0 und der Gesamtlänge des Einfeldträgers eingeben." showDropDown="false" showErrorMessage="true" showInputMessage="true" sqref="G15" type="decimal">
      <formula1>0</formula1>
      <formula2>G5</formula2>
    </dataValidation>
    <dataValidation allowBlank="true" error="Es darf kein negatives Ergebnis rauskommen." errorTitle="Falscher Wert" operator="greaterThanOrEqual" showDropDown="false" showErrorMessage="true" showInputMessage="true" sqref="G7" type="decimal">
      <formula1>0</formula1>
      <formula2>0</formula2>
    </dataValidation>
  </dataValidations>
  <printOptions headings="false" gridLines="false" gridLinesSet="true" horizontalCentered="false" verticalCentered="false"/>
  <pageMargins left="0.25" right="0.25" top="0.35" bottom="0.509722222222222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&amp;CInformatik1&amp;RAnika Stelzl_x000D_1330390</oddHeader>
    <oddFooter>&amp;L&amp;"Lucida Grande,Regular"Passwort: Informatik1&amp;R&amp;P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6651162790698" collapsed="true"/>
  </cols>
  <sheetData>
    <row r="1" customFormat="false" ht="16" hidden="false" customHeight="false" outlineLevel="0" collapsed="false">
      <c r="B1" s="1" t="s">
        <v>28</v>
      </c>
      <c r="C1"/>
    </row>
    <row r="2" customFormat="false" ht="5" hidden="false" customHeight="true" outlineLevel="0" collapsed="false"/>
    <row r="3" customFormat="false" ht="26" hidden="false" customHeight="true" outlineLevel="0" collapsed="false">
      <c r="B3" s="2" t="s">
        <v>29</v>
      </c>
    </row>
    <row r="5" customFormat="false" ht="15" hidden="false" customHeight="false" outlineLevel="0" collapsed="false">
      <c r="B5" s="3" t="s">
        <v>30</v>
      </c>
      <c r="C5" s="4"/>
      <c r="D5" s="4"/>
      <c r="E5" s="4" t="s">
        <v>31</v>
      </c>
      <c r="F5" s="5" t="n">
        <v>30</v>
      </c>
      <c r="G5" s="6" t="s">
        <v>32</v>
      </c>
    </row>
    <row r="6" customFormat="false" ht="15" hidden="false" customHeight="false" outlineLevel="0" collapsed="false">
      <c r="B6" s="7"/>
      <c r="C6" s="8"/>
      <c r="D6" s="8"/>
      <c r="E6" s="8"/>
      <c r="F6" s="8"/>
      <c r="G6" s="9"/>
    </row>
    <row r="7" customFormat="false" ht="15" hidden="false" customHeight="false" outlineLevel="0" collapsed="false">
      <c r="B7" s="7" t="s">
        <v>33</v>
      </c>
      <c r="C7" s="8"/>
      <c r="D7" s="8"/>
      <c r="E7" s="8" t="s">
        <v>34</v>
      </c>
      <c r="F7" s="24" t="n">
        <v>30</v>
      </c>
      <c r="G7" s="9" t="s">
        <v>32</v>
      </c>
    </row>
    <row r="8" customFormat="false" ht="15" hidden="false" customHeight="false" outlineLevel="0" collapsed="false">
      <c r="B8" s="7"/>
      <c r="C8" s="8"/>
      <c r="D8" s="8"/>
      <c r="E8" s="8"/>
      <c r="F8" s="8"/>
      <c r="G8" s="9"/>
    </row>
    <row r="9" customFormat="false" ht="15" hidden="false" customHeight="false" outlineLevel="0" collapsed="false">
      <c r="B9" s="7" t="s">
        <v>35</v>
      </c>
      <c r="C9" s="8"/>
      <c r="D9" s="8"/>
      <c r="E9" s="8" t="s">
        <v>36</v>
      </c>
      <c r="F9" s="24" t="n">
        <v>1.1</v>
      </c>
      <c r="G9" s="9" t="s">
        <v>32</v>
      </c>
    </row>
    <row r="10" customFormat="false" ht="15" hidden="false" customHeight="false" outlineLevel="0" collapsed="false">
      <c r="B10" s="7"/>
      <c r="C10" s="8"/>
      <c r="D10" s="8"/>
      <c r="E10" s="8"/>
      <c r="F10" s="8"/>
      <c r="G10" s="9"/>
    </row>
    <row r="11" customFormat="false" ht="15" hidden="false" customHeight="false" outlineLevel="0" collapsed="false">
      <c r="B11" s="7" t="s">
        <v>37</v>
      </c>
      <c r="C11" s="8"/>
      <c r="D11" s="8"/>
      <c r="E11" s="8" t="s">
        <v>38</v>
      </c>
      <c r="F11" s="24" t="n">
        <v>1.9</v>
      </c>
      <c r="G11" s="9" t="s">
        <v>32</v>
      </c>
    </row>
    <row r="12" customFormat="false" ht="15" hidden="false" customHeight="false" outlineLevel="0" collapsed="false">
      <c r="B12" s="7"/>
      <c r="C12" s="8"/>
      <c r="D12" s="8"/>
      <c r="E12" s="8"/>
      <c r="F12" s="8"/>
      <c r="G12" s="9"/>
    </row>
    <row r="13" customFormat="false" ht="16" hidden="false" customHeight="false" outlineLevel="0" collapsed="false">
      <c r="B13" s="15" t="s">
        <v>39</v>
      </c>
      <c r="C13" s="16"/>
      <c r="D13" s="16"/>
      <c r="E13" s="16" t="s">
        <v>40</v>
      </c>
      <c r="F13" s="17" t="n">
        <v>7850</v>
      </c>
      <c r="G13" s="18" t="s">
        <v>41</v>
      </c>
    </row>
    <row r="16" customFormat="false" ht="15" hidden="false" customHeight="false" outlineLevel="0" collapsed="false">
      <c r="B16" s="2" t="s">
        <v>19</v>
      </c>
    </row>
    <row r="18" customFormat="false" ht="16" hidden="false" customHeight="false" outlineLevel="0" collapsed="false">
      <c r="B18" s="3" t="s">
        <v>42</v>
      </c>
      <c r="C18" s="4"/>
      <c r="D18" s="4"/>
      <c r="E18" s="4" t="s">
        <v>43</v>
      </c>
      <c r="F18" s="25" t="n">
        <f aca="false">2*($F$11*$F$7)+($F$9*($F$5-2*$F$11))</f>
        <v>142.82</v>
      </c>
      <c r="G18" s="6" t="s">
        <v>44</v>
      </c>
    </row>
    <row r="19" customFormat="false" ht="15" hidden="false" customHeight="false" outlineLevel="0" collapsed="false">
      <c r="B19" s="7"/>
      <c r="C19" s="8"/>
      <c r="D19" s="8"/>
      <c r="E19" s="8"/>
      <c r="F19" s="8"/>
      <c r="G19" s="9"/>
    </row>
    <row r="20" customFormat="false" ht="17" hidden="false" customHeight="false" outlineLevel="0" collapsed="false">
      <c r="B20" s="7" t="s">
        <v>45</v>
      </c>
      <c r="C20" s="8"/>
      <c r="D20" s="8"/>
      <c r="E20" s="8" t="s">
        <v>46</v>
      </c>
      <c r="F20" s="10" t="n">
        <f aca="false">(($F$7*$F$5^3)-($F$7-$F$9)*($F$5-2*$F$11)^3)/12</f>
        <v>24186.7800666667</v>
      </c>
      <c r="G20" s="9" t="s">
        <v>47</v>
      </c>
    </row>
    <row r="21" customFormat="false" ht="15" hidden="false" customHeight="false" outlineLevel="0" collapsed="false">
      <c r="B21" s="7"/>
      <c r="C21" s="8"/>
      <c r="D21" s="8"/>
      <c r="E21" s="8"/>
      <c r="F21" s="8"/>
      <c r="G21" s="9"/>
    </row>
    <row r="22" customFormat="false" ht="17" hidden="false" customHeight="false" outlineLevel="0" collapsed="false">
      <c r="B22" s="15" t="s">
        <v>48</v>
      </c>
      <c r="C22" s="16"/>
      <c r="D22" s="16"/>
      <c r="E22" s="16" t="s">
        <v>49</v>
      </c>
      <c r="F22" s="26" t="n">
        <f aca="false">($F$13*$F$18)/10000</f>
        <v>112.1137</v>
      </c>
      <c r="G22" s="18" t="s">
        <v>7</v>
      </c>
    </row>
    <row r="25" customFormat="false" ht="15" hidden="false" customHeight="false" outlineLevel="0" collapsed="false">
      <c r="B25" s="2" t="s">
        <v>50</v>
      </c>
    </row>
    <row r="27" customFormat="false" ht="15" hidden="false" customHeight="false" outlineLevel="0" collapsed="false">
      <c r="B27" s="3"/>
      <c r="C27" s="4"/>
      <c r="D27" s="4"/>
      <c r="E27" s="4"/>
      <c r="F27" s="4"/>
      <c r="G27" s="6"/>
    </row>
    <row r="28" customFormat="false" ht="15" hidden="false" customHeight="false" outlineLevel="0" collapsed="false">
      <c r="B28" s="7"/>
      <c r="C28" s="8"/>
      <c r="D28" s="8"/>
      <c r="E28" s="8"/>
      <c r="F28" s="8"/>
      <c r="G28" s="9"/>
    </row>
    <row r="29" customFormat="false" ht="15" hidden="false" customHeight="false" outlineLevel="0" collapsed="false">
      <c r="B29" s="7"/>
      <c r="C29" s="8"/>
      <c r="D29" s="8"/>
      <c r="E29" s="8"/>
      <c r="F29" s="8"/>
      <c r="G29" s="9"/>
    </row>
    <row r="30" customFormat="false" ht="15" hidden="false" customHeight="false" outlineLevel="0" collapsed="false">
      <c r="B30" s="7"/>
      <c r="C30" s="8"/>
      <c r="D30" s="8"/>
      <c r="E30" s="8"/>
      <c r="F30" s="8"/>
      <c r="G30" s="9"/>
    </row>
    <row r="31" customFormat="false" ht="15" hidden="false" customHeight="false" outlineLevel="0" collapsed="false">
      <c r="B31" s="7"/>
      <c r="C31" s="8"/>
      <c r="D31" s="8"/>
      <c r="E31" s="8"/>
      <c r="F31" s="8"/>
      <c r="G31" s="9"/>
    </row>
    <row r="32" customFormat="false" ht="15" hidden="false" customHeight="false" outlineLevel="0" collapsed="false">
      <c r="B32" s="7"/>
      <c r="C32" s="8"/>
      <c r="D32" s="8"/>
      <c r="E32" s="8"/>
      <c r="F32" s="8"/>
      <c r="G32" s="9"/>
    </row>
    <row r="33" customFormat="false" ht="15" hidden="false" customHeight="false" outlineLevel="0" collapsed="false">
      <c r="B33" s="7"/>
      <c r="C33" s="8"/>
      <c r="D33" s="8"/>
      <c r="E33" s="8"/>
      <c r="F33" s="8"/>
      <c r="G33" s="9"/>
    </row>
    <row r="34" customFormat="false" ht="15" hidden="false" customHeight="false" outlineLevel="0" collapsed="false">
      <c r="B34" s="7"/>
      <c r="C34" s="8"/>
      <c r="D34" s="8"/>
      <c r="E34" s="8"/>
      <c r="F34" s="8"/>
      <c r="G34" s="9"/>
    </row>
    <row r="35" customFormat="false" ht="15" hidden="false" customHeight="false" outlineLevel="0" collapsed="false">
      <c r="B35" s="7"/>
      <c r="C35" s="8"/>
      <c r="D35" s="8"/>
      <c r="E35" s="8"/>
      <c r="F35" s="8"/>
      <c r="G35" s="9"/>
    </row>
    <row r="36" customFormat="false" ht="15" hidden="false" customHeight="false" outlineLevel="0" collapsed="false">
      <c r="B36" s="7"/>
      <c r="C36" s="8"/>
      <c r="D36" s="8"/>
      <c r="E36" s="8"/>
      <c r="F36" s="8"/>
      <c r="G36" s="9"/>
    </row>
    <row r="37" customFormat="false" ht="15" hidden="false" customHeight="false" outlineLevel="0" collapsed="false">
      <c r="B37" s="7"/>
      <c r="C37" s="8"/>
      <c r="D37" s="8"/>
      <c r="E37" s="8"/>
      <c r="F37" s="8"/>
      <c r="G37" s="9"/>
    </row>
    <row r="38" customFormat="false" ht="15" hidden="false" customHeight="false" outlineLevel="0" collapsed="false">
      <c r="B38" s="7"/>
      <c r="C38" s="8"/>
      <c r="D38" s="8"/>
      <c r="E38" s="8"/>
      <c r="F38" s="8"/>
      <c r="G38" s="9"/>
    </row>
    <row r="39" customFormat="false" ht="15" hidden="false" customHeight="false" outlineLevel="0" collapsed="false">
      <c r="B39" s="7"/>
      <c r="C39" s="8"/>
      <c r="D39" s="8"/>
      <c r="E39" s="8"/>
      <c r="F39" s="8"/>
      <c r="G39" s="9"/>
    </row>
    <row r="40" customFormat="false" ht="15" hidden="false" customHeight="false" outlineLevel="0" collapsed="false">
      <c r="B40" s="7"/>
      <c r="C40" s="8"/>
      <c r="D40" s="8"/>
      <c r="E40" s="8"/>
      <c r="F40" s="8"/>
      <c r="G40" s="9"/>
    </row>
    <row r="41" customFormat="false" ht="15" hidden="false" customHeight="false" outlineLevel="0" collapsed="false">
      <c r="B41" s="7"/>
      <c r="C41" s="8"/>
      <c r="D41" s="8"/>
      <c r="E41" s="8"/>
      <c r="F41" s="8"/>
      <c r="G41" s="9"/>
    </row>
    <row r="42" customFormat="false" ht="15" hidden="false" customHeight="false" outlineLevel="0" collapsed="false">
      <c r="B42" s="7"/>
      <c r="C42" s="8"/>
      <c r="D42" s="8"/>
      <c r="E42" s="8"/>
      <c r="F42" s="8"/>
      <c r="G42" s="9"/>
    </row>
    <row r="43" customFormat="false" ht="15" hidden="false" customHeight="false" outlineLevel="0" collapsed="false">
      <c r="B43" s="7"/>
      <c r="C43" s="8"/>
      <c r="D43" s="8"/>
      <c r="E43" s="8"/>
      <c r="F43" s="8"/>
      <c r="G43" s="9"/>
    </row>
    <row r="44" customFormat="false" ht="15" hidden="false" customHeight="false" outlineLevel="0" collapsed="false">
      <c r="B44" s="15"/>
      <c r="C44" s="16"/>
      <c r="D44" s="16"/>
      <c r="E44" s="16"/>
      <c r="F44" s="16"/>
      <c r="G44" s="18"/>
    </row>
  </sheetData>
  <sheetProtection sheet="false"/>
  <printOptions headings="false" gridLines="false" gridLinesSet="true" horizontalCentered="false" verticalCentered="false"/>
  <pageMargins left="0.75" right="0.7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&amp;CInformatik1&amp;RAnika Stelzl_x000D_1330390</oddHeader>
    <oddFooter>&amp;L&amp;"Lucida Grande,Regular"Passwort: Informatik1&amp;R&amp;P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J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.33023255813954" collapsed="true"/>
    <col min="2" max="3" hidden="false" style="0" width="10.6651162790698" collapsed="true"/>
    <col min="4" max="4" hidden="false" style="0" width="12.3302325581395" collapsed="true"/>
    <col min="5" max="5" hidden="false" style="0" width="6.50697674418605" collapsed="true"/>
    <col min="6" max="6" hidden="false" style="0" width="13.8325581395349" collapsed="true"/>
    <col min="7" max="7" hidden="false" style="0" width="10.6651162790698" collapsed="true"/>
    <col min="8" max="8" hidden="false" style="0" width="11.0" collapsed="true"/>
    <col min="9" max="9" hidden="false" style="0" width="10.6651162790698" collapsed="true"/>
    <col min="10" max="10" hidden="false" style="0" width="10.5023255813953" collapsed="true"/>
    <col min="11" max="1025" hidden="false" style="0" width="10.6651162790698" collapsed="true"/>
  </cols>
  <sheetData>
    <row r="1" customFormat="false" ht="55" hidden="false" customHeight="true" outlineLevel="0" collapsed="false">
      <c r="B1" s="27" t="s">
        <v>51</v>
      </c>
      <c r="C1" s="28" t="s">
        <v>52</v>
      </c>
      <c r="D1" s="28" t="s">
        <v>53</v>
      </c>
      <c r="E1"/>
      <c r="F1" s="28" t="s">
        <v>54</v>
      </c>
      <c r="G1" s="28" t="s">
        <v>55</v>
      </c>
      <c r="H1" s="28" t="s">
        <v>56</v>
      </c>
    </row>
    <row r="2" customFormat="false" ht="15" hidden="false" customHeight="false" outlineLevel="0" collapsed="false">
      <c r="B2" s="29" t="s">
        <v>4</v>
      </c>
      <c r="C2" s="29" t="s">
        <v>4</v>
      </c>
      <c r="D2" s="29" t="s">
        <v>4</v>
      </c>
      <c r="F2" s="29" t="s">
        <v>7</v>
      </c>
      <c r="G2" s="29" t="s">
        <v>10</v>
      </c>
      <c r="H2" s="29" t="s">
        <v>10</v>
      </c>
    </row>
    <row r="3" customFormat="false" ht="15" hidden="false" customHeight="false" outlineLevel="0" collapsed="false">
      <c r="B3" s="30" t="n">
        <f aca="false">'EIngabef. f. B.'!$G$11</f>
        <v>2</v>
      </c>
      <c r="C3" s="30" t="n">
        <f aca="false">'EIngabef. f. B.'!$G$15</f>
        <v>6.5</v>
      </c>
      <c r="D3" s="31" t="n">
        <f aca="false">'EIngabef. f. B.'!$G$5</f>
        <v>14</v>
      </c>
      <c r="F3" s="32" t="n">
        <f aca="false">'EIngabef. f. B.'!$G$7</f>
        <v>3112.1137</v>
      </c>
      <c r="G3" s="33" t="n">
        <f aca="false">'EIngabef. f. B.'!$G$9</f>
        <v>20000</v>
      </c>
      <c r="H3" s="33" t="n">
        <f aca="false">'EIngabef. f. B.'!$G$13</f>
        <v>20000</v>
      </c>
    </row>
    <row r="5" customFormat="false" ht="16" hidden="false" customHeight="false" outlineLevel="0" collapsed="false">
      <c r="B5" s="34" t="s">
        <v>57</v>
      </c>
      <c r="C5" s="34" t="s">
        <v>58</v>
      </c>
      <c r="D5" s="34" t="s">
        <v>59</v>
      </c>
      <c r="F5" s="34" t="s">
        <v>60</v>
      </c>
      <c r="G5" s="34" t="s">
        <v>61</v>
      </c>
      <c r="H5" s="34" t="s">
        <v>62</v>
      </c>
      <c r="I5" s="34" t="s">
        <v>63</v>
      </c>
      <c r="J5" s="35" t="s">
        <v>64</v>
      </c>
    </row>
    <row r="6" customFormat="false" ht="15" hidden="false" customHeight="false" outlineLevel="0" collapsed="false">
      <c r="B6" s="34" t="s">
        <v>4</v>
      </c>
      <c r="C6" s="34" t="s">
        <v>4</v>
      </c>
      <c r="D6" s="34" t="s">
        <v>4</v>
      </c>
      <c r="F6" s="34" t="s">
        <v>65</v>
      </c>
      <c r="G6" s="34" t="s">
        <v>65</v>
      </c>
      <c r="H6" s="34" t="s">
        <v>65</v>
      </c>
      <c r="I6" s="34" t="s">
        <v>65</v>
      </c>
      <c r="J6" s="35" t="s">
        <v>4</v>
      </c>
    </row>
    <row r="7" customFormat="false" ht="30" hidden="false" customHeight="true" outlineLevel="0" collapsed="false">
      <c r="B7" s="36" t="n">
        <v>0</v>
      </c>
      <c r="C7" s="37" t="n">
        <f aca="false">B7/'EIngabef. f. B.'!$G$5</f>
        <v>0</v>
      </c>
      <c r="D7" s="37" t="n">
        <f aca="false">('EIngabef. f. B.'!$G$5-Momente!B7)/'EIngabef. f. B.'!$G$5</f>
        <v>1</v>
      </c>
      <c r="F7" s="36" t="n">
        <f aca="false">((C7*D7)/2)*'EIngabef. f. B.'!$G$7*'EIngabef. f. B.'!$G$5*'EIngabef. f. B.'!$G$5</f>
        <v>0</v>
      </c>
      <c r="G7" s="36" t="n">
        <f aca="false">IF(B7&gt;'EIngabef. f. B.'!$G$11,Momente!D7*'EIngabef. f. B.'!$G$11*'EIngabef. f. B.'!$G$9,Momente!C7*('EIngabef. f. B.'!$G$5-'EIngabef. f. B.'!$G$11)*'EIngabef. f. B.'!$G$9)</f>
        <v>0</v>
      </c>
      <c r="H7" s="36" t="n">
        <f aca="false">IF(B7&gt;'EIngabef. f. B.'!$G$15,Momente!D7*'EIngabef. f. B.'!$G$15*'EIngabef. f. B.'!$G$13,Momente!C7*('EIngabef. f. B.'!$G$5-'EIngabef. f. B.'!$G$15)*'EIngabef. f. B.'!$G$13)</f>
        <v>0</v>
      </c>
      <c r="I7" s="36" t="n">
        <f aca="false">SUM(F7:H7)</f>
        <v>0</v>
      </c>
      <c r="J7" s="38" t="n">
        <f aca="false">B7</f>
        <v>0</v>
      </c>
    </row>
    <row r="8" customFormat="false" ht="15" hidden="false" customHeight="false" outlineLevel="0" collapsed="false">
      <c r="B8" s="36" t="n">
        <f aca="false">'EIngabef. f. B.'!$G$5/70</f>
        <v>0.2</v>
      </c>
      <c r="C8" s="37" t="n">
        <f aca="false">B8/'EIngabef. f. B.'!$G$5</f>
        <v>0.0142857142857143</v>
      </c>
      <c r="D8" s="37" t="n">
        <f aca="false">('EIngabef. f. B.'!$G$5-Momente!B8)/'EIngabef. f. B.'!$G$5</f>
        <v>0.985714285714286</v>
      </c>
      <c r="F8" s="36" t="n">
        <f aca="false">((C8*D8)/2)*'EIngabef. f. B.'!$G$7*'EIngabef. f. B.'!$G$5*'EIngabef. f. B.'!$G$5</f>
        <v>4294.716906</v>
      </c>
      <c r="G8" s="36" t="n">
        <f aca="false">IF(B8&gt;'EIngabef. f. B.'!$G$11,Momente!D8*'EIngabef. f. B.'!$G$11*'EIngabef. f. B.'!$G$9,Momente!C8*('EIngabef. f. B.'!$G$5-'EIngabef. f. B.'!$G$11)*'EIngabef. f. B.'!$G$9)</f>
        <v>3428.57142857143</v>
      </c>
      <c r="H8" s="36" t="n">
        <f aca="false">IF(B8&gt;'EIngabef. f. B.'!$G$15,Momente!D8*'EIngabef. f. B.'!$G$15*'EIngabef. f. B.'!$G$13,Momente!C8*('EIngabef. f. B.'!$G$5-'EIngabef. f. B.'!$G$15)*'EIngabef. f. B.'!$G$13)</f>
        <v>2142.85714285714</v>
      </c>
      <c r="I8" s="36" t="n">
        <f aca="false">SUM(F8:H8)</f>
        <v>9866.14547742857</v>
      </c>
      <c r="J8" s="38" t="n">
        <f aca="false">B8</f>
        <v>0.2</v>
      </c>
    </row>
    <row r="9" customFormat="false" ht="15" hidden="false" customHeight="false" outlineLevel="0" collapsed="false">
      <c r="B9" s="36" t="n">
        <f aca="false">'EIngabef. f. B.'!$G$5/70+B8</f>
        <v>0.4</v>
      </c>
      <c r="C9" s="37" t="n">
        <f aca="false">B9/'EIngabef. f. B.'!$G$5</f>
        <v>0.0285714285714286</v>
      </c>
      <c r="D9" s="37" t="n">
        <f aca="false">('EIngabef. f. B.'!$G$5-Momente!B9)/'EIngabef. f. B.'!$G$5</f>
        <v>0.971428571428571</v>
      </c>
      <c r="F9" s="36" t="n">
        <f aca="false">((C9*D9)/2)*'EIngabef. f. B.'!$G$7*'EIngabef. f. B.'!$G$5*'EIngabef. f. B.'!$G$5</f>
        <v>8464.949264</v>
      </c>
      <c r="G9" s="36" t="n">
        <f aca="false">IF(B9&gt;'EIngabef. f. B.'!$G$11,Momente!D9*'EIngabef. f. B.'!$G$11*'EIngabef. f. B.'!$G$9,Momente!C9*('EIngabef. f. B.'!$G$5-'EIngabef. f. B.'!$G$11)*'EIngabef. f. B.'!$G$9)</f>
        <v>6857.14285714286</v>
      </c>
      <c r="H9" s="36" t="n">
        <f aca="false">IF(B9&gt;'EIngabef. f. B.'!$G$15,Momente!D9*'EIngabef. f. B.'!$G$15*'EIngabef. f. B.'!$G$13,Momente!C9*('EIngabef. f. B.'!$G$5-'EIngabef. f. B.'!$G$15)*'EIngabef. f. B.'!$G$13)</f>
        <v>4285.71428571429</v>
      </c>
      <c r="I9" s="36" t="n">
        <f aca="false">SUM(F9:H9)</f>
        <v>19607.8064068571</v>
      </c>
      <c r="J9" s="38" t="n">
        <f aca="false">B9</f>
        <v>0.4</v>
      </c>
    </row>
    <row r="10" customFormat="false" ht="15" hidden="false" customHeight="false" outlineLevel="0" collapsed="false">
      <c r="B10" s="36" t="n">
        <f aca="false">'EIngabef. f. B.'!$G$5/70+B9</f>
        <v>0.6</v>
      </c>
      <c r="C10" s="37" t="n">
        <f aca="false">B10/'EIngabef. f. B.'!$G$5</f>
        <v>0.0428571428571429</v>
      </c>
      <c r="D10" s="37" t="n">
        <f aca="false">('EIngabef. f. B.'!$G$5-Momente!B10)/'EIngabef. f. B.'!$G$5</f>
        <v>0.957142857142857</v>
      </c>
      <c r="F10" s="36" t="n">
        <f aca="false">((C10*D10)/2)*'EIngabef. f. B.'!$G$7*'EIngabef. f. B.'!$G$5*'EIngabef. f. B.'!$G$5</f>
        <v>12510.697074</v>
      </c>
      <c r="G10" s="36" t="n">
        <f aca="false">IF(B10&gt;'EIngabef. f. B.'!$G$11,Momente!D10*'EIngabef. f. B.'!$G$11*'EIngabef. f. B.'!$G$9,Momente!C10*('EIngabef. f. B.'!$G$5-'EIngabef. f. B.'!$G$11)*'EIngabef. f. B.'!$G$9)</f>
        <v>10285.7142857143</v>
      </c>
      <c r="H10" s="36" t="n">
        <f aca="false">IF(B10&gt;'EIngabef. f. B.'!$G$15,Momente!D10*'EIngabef. f. B.'!$G$15*'EIngabef. f. B.'!$G$13,Momente!C10*('EIngabef. f. B.'!$G$5-'EIngabef. f. B.'!$G$15)*'EIngabef. f. B.'!$G$13)</f>
        <v>6428.57142857143</v>
      </c>
      <c r="I10" s="36" t="n">
        <f aca="false">SUM(F10:H10)</f>
        <v>29224.9827882857</v>
      </c>
      <c r="J10" s="38" t="n">
        <f aca="false">B10</f>
        <v>0.6</v>
      </c>
    </row>
    <row r="11" customFormat="false" ht="15" hidden="false" customHeight="false" outlineLevel="0" collapsed="false">
      <c r="B11" s="36" t="n">
        <f aca="false">'EIngabef. f. B.'!$G$5/70+B10</f>
        <v>0.8</v>
      </c>
      <c r="C11" s="37" t="n">
        <f aca="false">B11/'EIngabef. f. B.'!$G$5</f>
        <v>0.0571428571428571</v>
      </c>
      <c r="D11" s="37" t="n">
        <f aca="false">('EIngabef. f. B.'!$G$5-Momente!B11)/'EIngabef. f. B.'!$G$5</f>
        <v>0.942857142857143</v>
      </c>
      <c r="F11" s="36" t="n">
        <f aca="false">((C11*D11)/2)*'EIngabef. f. B.'!$G$7*'EIngabef. f. B.'!$G$5*'EIngabef. f. B.'!$G$5</f>
        <v>16431.960336</v>
      </c>
      <c r="G11" s="36" t="n">
        <f aca="false">IF(B11&gt;'EIngabef. f. B.'!$G$11,Momente!D11*'EIngabef. f. B.'!$G$11*'EIngabef. f. B.'!$G$9,Momente!C11*('EIngabef. f. B.'!$G$5-'EIngabef. f. B.'!$G$11)*'EIngabef. f. B.'!$G$9)</f>
        <v>13714.2857142857</v>
      </c>
      <c r="H11" s="36" t="n">
        <f aca="false">IF(B11&gt;'EIngabef. f. B.'!$G$15,Momente!D11*'EIngabef. f. B.'!$G$15*'EIngabef. f. B.'!$G$13,Momente!C11*('EIngabef. f. B.'!$G$5-'EIngabef. f. B.'!$G$15)*'EIngabef. f. B.'!$G$13)</f>
        <v>8571.42857142857</v>
      </c>
      <c r="I11" s="36" t="n">
        <f aca="false">SUM(F11:H11)</f>
        <v>38717.6746217143</v>
      </c>
      <c r="J11" s="38" t="n">
        <f aca="false">B11</f>
        <v>0.8</v>
      </c>
    </row>
    <row r="12" customFormat="false" ht="15" hidden="false" customHeight="false" outlineLevel="0" collapsed="false">
      <c r="B12" s="36" t="n">
        <f aca="false">'EIngabef. f. B.'!$G$5/70+B11</f>
        <v>1</v>
      </c>
      <c r="C12" s="37" t="n">
        <f aca="false">B12/'EIngabef. f. B.'!$G$5</f>
        <v>0.0714285714285714</v>
      </c>
      <c r="D12" s="37" t="n">
        <f aca="false">('EIngabef. f. B.'!$G$5-Momente!B12)/'EIngabef. f. B.'!$G$5</f>
        <v>0.928571428571429</v>
      </c>
      <c r="F12" s="36" t="n">
        <f aca="false">((C12*D12)/2)*'EIngabef. f. B.'!$G$7*'EIngabef. f. B.'!$G$5*'EIngabef. f. B.'!$G$5</f>
        <v>20228.73905</v>
      </c>
      <c r="G12" s="36" t="n">
        <f aca="false">IF(B12&gt;'EIngabef. f. B.'!$G$11,Momente!D12*'EIngabef. f. B.'!$G$11*'EIngabef. f. B.'!$G$9,Momente!C12*('EIngabef. f. B.'!$G$5-'EIngabef. f. B.'!$G$11)*'EIngabef. f. B.'!$G$9)</f>
        <v>17142.8571428571</v>
      </c>
      <c r="H12" s="36" t="n">
        <f aca="false">IF(B12&gt;'EIngabef. f. B.'!$G$15,Momente!D12*'EIngabef. f. B.'!$G$15*'EIngabef. f. B.'!$G$13,Momente!C12*('EIngabef. f. B.'!$G$5-'EIngabef. f. B.'!$G$15)*'EIngabef. f. B.'!$G$13)</f>
        <v>10714.2857142857</v>
      </c>
      <c r="I12" s="36" t="n">
        <f aca="false">SUM(F12:H12)</f>
        <v>48085.8819071429</v>
      </c>
      <c r="J12" s="38" t="n">
        <f aca="false">B12</f>
        <v>1</v>
      </c>
    </row>
    <row r="13" customFormat="false" ht="15" hidden="false" customHeight="false" outlineLevel="0" collapsed="false">
      <c r="B13" s="36" t="n">
        <f aca="false">'EIngabef. f. B.'!$G$5/70+B12</f>
        <v>1.2</v>
      </c>
      <c r="C13" s="37" t="n">
        <f aca="false">B13/'EIngabef. f. B.'!$G$5</f>
        <v>0.0857142857142857</v>
      </c>
      <c r="D13" s="37" t="n">
        <f aca="false">('EIngabef. f. B.'!$G$5-Momente!B13)/'EIngabef. f. B.'!$G$5</f>
        <v>0.914285714285714</v>
      </c>
      <c r="F13" s="36" t="n">
        <f aca="false">((C13*D13)/2)*'EIngabef. f. B.'!$G$7*'EIngabef. f. B.'!$G$5*'EIngabef. f. B.'!$G$5</f>
        <v>23901.033216</v>
      </c>
      <c r="G13" s="36" t="n">
        <f aca="false">IF(B13&gt;'EIngabef. f. B.'!$G$11,Momente!D13*'EIngabef. f. B.'!$G$11*'EIngabef. f. B.'!$G$9,Momente!C13*('EIngabef. f. B.'!$G$5-'EIngabef. f. B.'!$G$11)*'EIngabef. f. B.'!$G$9)</f>
        <v>20571.4285714286</v>
      </c>
      <c r="H13" s="36" t="n">
        <f aca="false">IF(B13&gt;'EIngabef. f. B.'!$G$15,Momente!D13*'EIngabef. f. B.'!$G$15*'EIngabef. f. B.'!$G$13,Momente!C13*('EIngabef. f. B.'!$G$5-'EIngabef. f. B.'!$G$15)*'EIngabef. f. B.'!$G$13)</f>
        <v>12857.1428571429</v>
      </c>
      <c r="I13" s="36" t="n">
        <f aca="false">SUM(F13:H13)</f>
        <v>57329.6046445714</v>
      </c>
      <c r="J13" s="38" t="n">
        <f aca="false">B13</f>
        <v>1.2</v>
      </c>
    </row>
    <row r="14" customFormat="false" ht="15" hidden="false" customHeight="false" outlineLevel="0" collapsed="false">
      <c r="B14" s="36" t="n">
        <f aca="false">'EIngabef. f. B.'!$G$5/70+B13</f>
        <v>1.4</v>
      </c>
      <c r="C14" s="37" t="n">
        <f aca="false">B14/'EIngabef. f. B.'!$G$5</f>
        <v>0.1</v>
      </c>
      <c r="D14" s="37" t="n">
        <f aca="false">('EIngabef. f. B.'!$G$5-Momente!B14)/'EIngabef. f. B.'!$G$5</f>
        <v>0.9</v>
      </c>
      <c r="F14" s="36" t="n">
        <f aca="false">((C14*D14)/2)*'EIngabef. f. B.'!$G$7*'EIngabef. f. B.'!$G$5*'EIngabef. f. B.'!$G$5</f>
        <v>27448.842834</v>
      </c>
      <c r="G14" s="36" t="n">
        <f aca="false">IF(B14&gt;'EIngabef. f. B.'!$G$11,Momente!D14*'EIngabef. f. B.'!$G$11*'EIngabef. f. B.'!$G$9,Momente!C14*('EIngabef. f. B.'!$G$5-'EIngabef. f. B.'!$G$11)*'EIngabef. f. B.'!$G$9)</f>
        <v>24000</v>
      </c>
      <c r="H14" s="36" t="n">
        <f aca="false">IF(B14&gt;'EIngabef. f. B.'!$G$15,Momente!D14*'EIngabef. f. B.'!$G$15*'EIngabef. f. B.'!$G$13,Momente!C14*('EIngabef. f. B.'!$G$5-'EIngabef. f. B.'!$G$15)*'EIngabef. f. B.'!$G$13)</f>
        <v>15000</v>
      </c>
      <c r="I14" s="36" t="n">
        <f aca="false">SUM(F14:H14)</f>
        <v>66448.842834</v>
      </c>
      <c r="J14" s="38" t="n">
        <f aca="false">B14</f>
        <v>1.4</v>
      </c>
    </row>
    <row r="15" customFormat="false" ht="15" hidden="false" customHeight="false" outlineLevel="0" collapsed="false">
      <c r="B15" s="36" t="n">
        <f aca="false">'EIngabef. f. B.'!$G$5/70+B14</f>
        <v>1.6</v>
      </c>
      <c r="C15" s="37" t="n">
        <f aca="false">B15/'EIngabef. f. B.'!$G$5</f>
        <v>0.114285714285714</v>
      </c>
      <c r="D15" s="37" t="n">
        <f aca="false">('EIngabef. f. B.'!$G$5-Momente!B15)/'EIngabef. f. B.'!$G$5</f>
        <v>0.885714285714286</v>
      </c>
      <c r="F15" s="36" t="n">
        <f aca="false">((C15*D15)/2)*'EIngabef. f. B.'!$G$7*'EIngabef. f. B.'!$G$5*'EIngabef. f. B.'!$G$5</f>
        <v>30872.167904</v>
      </c>
      <c r="G15" s="36" t="n">
        <f aca="false">IF(B15&gt;'EIngabef. f. B.'!$G$11,Momente!D15*'EIngabef. f. B.'!$G$11*'EIngabef. f. B.'!$G$9,Momente!C15*('EIngabef. f. B.'!$G$5-'EIngabef. f. B.'!$G$11)*'EIngabef. f. B.'!$G$9)</f>
        <v>27428.5714285714</v>
      </c>
      <c r="H15" s="36" t="n">
        <f aca="false">IF(B15&gt;'EIngabef. f. B.'!$G$15,Momente!D15*'EIngabef. f. B.'!$G$15*'EIngabef. f. B.'!$G$13,Momente!C15*('EIngabef. f. B.'!$G$5-'EIngabef. f. B.'!$G$15)*'EIngabef. f. B.'!$G$13)</f>
        <v>17142.8571428571</v>
      </c>
      <c r="I15" s="36" t="n">
        <f aca="false">SUM(F15:H15)</f>
        <v>75443.5964754286</v>
      </c>
      <c r="J15" s="38" t="n">
        <f aca="false">B15</f>
        <v>1.6</v>
      </c>
    </row>
    <row r="16" customFormat="false" ht="15" hidden="false" customHeight="false" outlineLevel="0" collapsed="false">
      <c r="B16" s="36" t="n">
        <f aca="false">'EIngabef. f. B.'!$G$5/70+B15</f>
        <v>1.8</v>
      </c>
      <c r="C16" s="37" t="n">
        <f aca="false">B16/'EIngabef. f. B.'!$G$5</f>
        <v>0.128571428571429</v>
      </c>
      <c r="D16" s="37" t="n">
        <f aca="false">('EIngabef. f. B.'!$G$5-Momente!B16)/'EIngabef. f. B.'!$G$5</f>
        <v>0.871428571428571</v>
      </c>
      <c r="F16" s="36" t="n">
        <f aca="false">((C16*D16)/2)*'EIngabef. f. B.'!$G$7*'EIngabef. f. B.'!$G$5*'EIngabef. f. B.'!$G$5</f>
        <v>34171.008426</v>
      </c>
      <c r="G16" s="36" t="n">
        <f aca="false">IF(B16&gt;'EIngabef. f. B.'!$G$11,Momente!D16*'EIngabef. f. B.'!$G$11*'EIngabef. f. B.'!$G$9,Momente!C16*('EIngabef. f. B.'!$G$5-'EIngabef. f. B.'!$G$11)*'EIngabef. f. B.'!$G$9)</f>
        <v>30857.1428571429</v>
      </c>
      <c r="H16" s="36" t="n">
        <f aca="false">IF(B16&gt;'EIngabef. f. B.'!$G$15,Momente!D16*'EIngabef. f. B.'!$G$15*'EIngabef. f. B.'!$G$13,Momente!C16*('EIngabef. f. B.'!$G$5-'EIngabef. f. B.'!$G$15)*'EIngabef. f. B.'!$G$13)</f>
        <v>19285.7142857143</v>
      </c>
      <c r="I16" s="36" t="n">
        <f aca="false">SUM(F16:H16)</f>
        <v>84313.8655688571</v>
      </c>
      <c r="J16" s="38" t="n">
        <f aca="false">B16</f>
        <v>1.8</v>
      </c>
    </row>
    <row r="17" customFormat="false" ht="15" hidden="false" customHeight="false" outlineLevel="0" collapsed="false">
      <c r="B17" s="36" t="n">
        <f aca="false">'EIngabef. f. B.'!$G$5/70+B16</f>
        <v>2</v>
      </c>
      <c r="C17" s="37" t="n">
        <f aca="false">B17/'EIngabef. f. B.'!$G$5</f>
        <v>0.142857142857143</v>
      </c>
      <c r="D17" s="37" t="n">
        <f aca="false">('EIngabef. f. B.'!$G$5-Momente!B17)/'EIngabef. f. B.'!$G$5</f>
        <v>0.857142857142857</v>
      </c>
      <c r="F17" s="36" t="n">
        <f aca="false">((C17*D17)/2)*'EIngabef. f. B.'!$G$7*'EIngabef. f. B.'!$G$5*'EIngabef. f. B.'!$G$5</f>
        <v>37345.3644</v>
      </c>
      <c r="G17" s="36" t="n">
        <f aca="false">IF(B17&gt;'EIngabef. f. B.'!$G$11,Momente!D17*'EIngabef. f. B.'!$G$11*'EIngabef. f. B.'!$G$9,Momente!C17*('EIngabef. f. B.'!$G$5-'EIngabef. f. B.'!$G$11)*'EIngabef. f. B.'!$G$9)</f>
        <v>34285.7142857143</v>
      </c>
      <c r="H17" s="36" t="n">
        <f aca="false">IF(B17&gt;'EIngabef. f. B.'!$G$15,Momente!D17*'EIngabef. f. B.'!$G$15*'EIngabef. f. B.'!$G$13,Momente!C17*('EIngabef. f. B.'!$G$5-'EIngabef. f. B.'!$G$15)*'EIngabef. f. B.'!$G$13)</f>
        <v>21428.5714285714</v>
      </c>
      <c r="I17" s="36" t="n">
        <f aca="false">SUM(F17:H17)</f>
        <v>93059.6501142857</v>
      </c>
      <c r="J17" s="38" t="n">
        <f aca="false">B17</f>
        <v>2</v>
      </c>
    </row>
    <row r="18" customFormat="false" ht="15" hidden="false" customHeight="false" outlineLevel="0" collapsed="false">
      <c r="B18" s="36" t="n">
        <f aca="false">'EIngabef. f. B.'!$G$5/70+B17</f>
        <v>2.2</v>
      </c>
      <c r="C18" s="37" t="n">
        <f aca="false">B18/'EIngabef. f. B.'!$G$5</f>
        <v>0.157142857142857</v>
      </c>
      <c r="D18" s="37" t="n">
        <f aca="false">('EIngabef. f. B.'!$G$5-Momente!B18)/'EIngabef. f. B.'!$G$5</f>
        <v>0.842857142857143</v>
      </c>
      <c r="F18" s="36" t="n">
        <f aca="false">((C18*D18)/2)*'EIngabef. f. B.'!$G$7*'EIngabef. f. B.'!$G$5*'EIngabef. f. B.'!$G$5</f>
        <v>40395.235826</v>
      </c>
      <c r="G18" s="36" t="n">
        <f aca="false">IF(B18&gt;'EIngabef. f. B.'!$G$11,Momente!D18*'EIngabef. f. B.'!$G$11*'EIngabef. f. B.'!$G$9,Momente!C18*('EIngabef. f. B.'!$G$5-'EIngabef. f. B.'!$G$11)*'EIngabef. f. B.'!$G$9)</f>
        <v>33714.2857142857</v>
      </c>
      <c r="H18" s="36" t="n">
        <f aca="false">IF(B18&gt;'EIngabef. f. B.'!$G$15,Momente!D18*'EIngabef. f. B.'!$G$15*'EIngabef. f. B.'!$G$13,Momente!C18*('EIngabef. f. B.'!$G$5-'EIngabef. f. B.'!$G$15)*'EIngabef. f. B.'!$G$13)</f>
        <v>23571.4285714286</v>
      </c>
      <c r="I18" s="36" t="n">
        <f aca="false">SUM(F18:H18)</f>
        <v>97680.9501117143</v>
      </c>
      <c r="J18" s="38" t="n">
        <f aca="false">B18</f>
        <v>2.2</v>
      </c>
    </row>
    <row r="19" customFormat="false" ht="15" hidden="false" customHeight="false" outlineLevel="0" collapsed="false">
      <c r="B19" s="36" t="n">
        <f aca="false">'EIngabef. f. B.'!$G$5/70+B18</f>
        <v>2.4</v>
      </c>
      <c r="C19" s="37" t="n">
        <f aca="false">B19/'EIngabef. f. B.'!$G$5</f>
        <v>0.171428571428571</v>
      </c>
      <c r="D19" s="37" t="n">
        <f aca="false">('EIngabef. f. B.'!$G$5-Momente!B19)/'EIngabef. f. B.'!$G$5</f>
        <v>0.828571428571429</v>
      </c>
      <c r="F19" s="36" t="n">
        <f aca="false">((C19*D19)/2)*'EIngabef. f. B.'!$G$7*'EIngabef. f. B.'!$G$5*'EIngabef. f. B.'!$G$5</f>
        <v>43320.622704</v>
      </c>
      <c r="G19" s="36" t="n">
        <f aca="false">IF(B19&gt;'EIngabef. f. B.'!$G$11,Momente!D19*'EIngabef. f. B.'!$G$11*'EIngabef. f. B.'!$G$9,Momente!C19*('EIngabef. f. B.'!$G$5-'EIngabef. f. B.'!$G$11)*'EIngabef. f. B.'!$G$9)</f>
        <v>33142.8571428571</v>
      </c>
      <c r="H19" s="36" t="n">
        <f aca="false">IF(B19&gt;'EIngabef. f. B.'!$G$15,Momente!D19*'EIngabef. f. B.'!$G$15*'EIngabef. f. B.'!$G$13,Momente!C19*('EIngabef. f. B.'!$G$5-'EIngabef. f. B.'!$G$15)*'EIngabef. f. B.'!$G$13)</f>
        <v>25714.2857142857</v>
      </c>
      <c r="I19" s="36" t="n">
        <f aca="false">SUM(F19:H19)</f>
        <v>102177.765561143</v>
      </c>
      <c r="J19" s="38" t="n">
        <f aca="false">B19</f>
        <v>2.4</v>
      </c>
    </row>
    <row r="20" customFormat="false" ht="15" hidden="false" customHeight="false" outlineLevel="0" collapsed="false">
      <c r="B20" s="36" t="n">
        <f aca="false">'EIngabef. f. B.'!$G$5/70+B19</f>
        <v>2.6</v>
      </c>
      <c r="C20" s="37" t="n">
        <f aca="false">B20/'EIngabef. f. B.'!$G$5</f>
        <v>0.185714285714286</v>
      </c>
      <c r="D20" s="37" t="n">
        <f aca="false">('EIngabef. f. B.'!$G$5-Momente!B20)/'EIngabef. f. B.'!$G$5</f>
        <v>0.814285714285714</v>
      </c>
      <c r="F20" s="36" t="n">
        <f aca="false">((C20*D20)/2)*'EIngabef. f. B.'!$G$7*'EIngabef. f. B.'!$G$5*'EIngabef. f. B.'!$G$5</f>
        <v>46121.525034</v>
      </c>
      <c r="G20" s="36" t="n">
        <f aca="false">IF(B20&gt;'EIngabef. f. B.'!$G$11,Momente!D20*'EIngabef. f. B.'!$G$11*'EIngabef. f. B.'!$G$9,Momente!C20*('EIngabef. f. B.'!$G$5-'EIngabef. f. B.'!$G$11)*'EIngabef. f. B.'!$G$9)</f>
        <v>32571.4285714286</v>
      </c>
      <c r="H20" s="36" t="n">
        <f aca="false">IF(B20&gt;'EIngabef. f. B.'!$G$15,Momente!D20*'EIngabef. f. B.'!$G$15*'EIngabef. f. B.'!$G$13,Momente!C20*('EIngabef. f. B.'!$G$5-'EIngabef. f. B.'!$G$15)*'EIngabef. f. B.'!$G$13)</f>
        <v>27857.1428571429</v>
      </c>
      <c r="I20" s="36" t="n">
        <f aca="false">SUM(F20:H20)</f>
        <v>106550.096462571</v>
      </c>
      <c r="J20" s="38" t="n">
        <f aca="false">B20</f>
        <v>2.6</v>
      </c>
    </row>
    <row r="21" customFormat="false" ht="15" hidden="false" customHeight="false" outlineLevel="0" collapsed="false">
      <c r="B21" s="36" t="n">
        <f aca="false">'EIngabef. f. B.'!$G$5/70+B20</f>
        <v>2.8</v>
      </c>
      <c r="C21" s="37" t="n">
        <f aca="false">B21/'EIngabef. f. B.'!$G$5</f>
        <v>0.2</v>
      </c>
      <c r="D21" s="37" t="n">
        <f aca="false">('EIngabef. f. B.'!$G$5-Momente!B21)/'EIngabef. f. B.'!$G$5</f>
        <v>0.8</v>
      </c>
      <c r="F21" s="36" t="n">
        <f aca="false">((C21*D21)/2)*'EIngabef. f. B.'!$G$7*'EIngabef. f. B.'!$G$5*'EIngabef. f. B.'!$G$5</f>
        <v>48797.942816</v>
      </c>
      <c r="G21" s="36" t="n">
        <f aca="false">IF(B21&gt;'EIngabef. f. B.'!$G$11,Momente!D21*'EIngabef. f. B.'!$G$11*'EIngabef. f. B.'!$G$9,Momente!C21*('EIngabef. f. B.'!$G$5-'EIngabef. f. B.'!$G$11)*'EIngabef. f. B.'!$G$9)</f>
        <v>32000</v>
      </c>
      <c r="H21" s="36" t="n">
        <f aca="false">IF(B21&gt;'EIngabef. f. B.'!$G$15,Momente!D21*'EIngabef. f. B.'!$G$15*'EIngabef. f. B.'!$G$13,Momente!C21*('EIngabef. f. B.'!$G$5-'EIngabef. f. B.'!$G$15)*'EIngabef. f. B.'!$G$13)</f>
        <v>30000</v>
      </c>
      <c r="I21" s="36" t="n">
        <f aca="false">SUM(F21:H21)</f>
        <v>110797.942816</v>
      </c>
      <c r="J21" s="38" t="n">
        <f aca="false">B21</f>
        <v>2.8</v>
      </c>
    </row>
    <row r="22" customFormat="false" ht="15" hidden="false" customHeight="false" outlineLevel="0" collapsed="false">
      <c r="B22" s="36" t="n">
        <f aca="false">'EIngabef. f. B.'!$G$5/70+B21</f>
        <v>3</v>
      </c>
      <c r="C22" s="37" t="n">
        <f aca="false">B22/'EIngabef. f. B.'!$G$5</f>
        <v>0.214285714285714</v>
      </c>
      <c r="D22" s="37" t="n">
        <f aca="false">('EIngabef. f. B.'!$G$5-Momente!B22)/'EIngabef. f. B.'!$G$5</f>
        <v>0.785714285714286</v>
      </c>
      <c r="F22" s="36" t="n">
        <f aca="false">((C22*D22)/2)*'EIngabef. f. B.'!$G$7*'EIngabef. f. B.'!$G$5*'EIngabef. f. B.'!$G$5</f>
        <v>51349.87605</v>
      </c>
      <c r="G22" s="36" t="n">
        <f aca="false">IF(B22&gt;'EIngabef. f. B.'!$G$11,Momente!D22*'EIngabef. f. B.'!$G$11*'EIngabef. f. B.'!$G$9,Momente!C22*('EIngabef. f. B.'!$G$5-'EIngabef. f. B.'!$G$11)*'EIngabef. f. B.'!$G$9)</f>
        <v>31428.5714285714</v>
      </c>
      <c r="H22" s="36" t="n">
        <f aca="false">IF(B22&gt;'EIngabef. f. B.'!$G$15,Momente!D22*'EIngabef. f. B.'!$G$15*'EIngabef. f. B.'!$G$13,Momente!C22*('EIngabef. f. B.'!$G$5-'EIngabef. f. B.'!$G$15)*'EIngabef. f. B.'!$G$13)</f>
        <v>32142.8571428571</v>
      </c>
      <c r="I22" s="36" t="n">
        <f aca="false">SUM(F22:H22)</f>
        <v>114921.304621429</v>
      </c>
      <c r="J22" s="38" t="n">
        <f aca="false">B22</f>
        <v>3</v>
      </c>
    </row>
    <row r="23" customFormat="false" ht="15" hidden="false" customHeight="false" outlineLevel="0" collapsed="false">
      <c r="B23" s="36" t="n">
        <f aca="false">'EIngabef. f. B.'!$G$5/70+B22</f>
        <v>3.2</v>
      </c>
      <c r="C23" s="37" t="n">
        <f aca="false">B23/'EIngabef. f. B.'!$G$5</f>
        <v>0.228571428571429</v>
      </c>
      <c r="D23" s="37" t="n">
        <f aca="false">('EIngabef. f. B.'!$G$5-Momente!B23)/'EIngabef. f. B.'!$G$5</f>
        <v>0.771428571428571</v>
      </c>
      <c r="F23" s="36" t="n">
        <f aca="false">((C23*D23)/2)*'EIngabef. f. B.'!$G$7*'EIngabef. f. B.'!$G$5*'EIngabef. f. B.'!$G$5</f>
        <v>53777.324736</v>
      </c>
      <c r="G23" s="36" t="n">
        <f aca="false">IF(B23&gt;'EIngabef. f. B.'!$G$11,Momente!D23*'EIngabef. f. B.'!$G$11*'EIngabef. f. B.'!$G$9,Momente!C23*('EIngabef. f. B.'!$G$5-'EIngabef. f. B.'!$G$11)*'EIngabef. f. B.'!$G$9)</f>
        <v>30857.1428571429</v>
      </c>
      <c r="H23" s="36" t="n">
        <f aca="false">IF(B23&gt;'EIngabef. f. B.'!$G$15,Momente!D23*'EIngabef. f. B.'!$G$15*'EIngabef. f. B.'!$G$13,Momente!C23*('EIngabef. f. B.'!$G$5-'EIngabef. f. B.'!$G$15)*'EIngabef. f. B.'!$G$13)</f>
        <v>34285.7142857143</v>
      </c>
      <c r="I23" s="36" t="n">
        <f aca="false">SUM(F23:H23)</f>
        <v>118920.181878857</v>
      </c>
      <c r="J23" s="38" t="n">
        <f aca="false">B23</f>
        <v>3.2</v>
      </c>
    </row>
    <row r="24" customFormat="false" ht="15" hidden="false" customHeight="false" outlineLevel="0" collapsed="false">
      <c r="B24" s="36" t="n">
        <f aca="false">'EIngabef. f. B.'!$G$5/70+B23</f>
        <v>3.4</v>
      </c>
      <c r="C24" s="37" t="n">
        <f aca="false">B24/'EIngabef. f. B.'!$G$5</f>
        <v>0.242857142857143</v>
      </c>
      <c r="D24" s="37" t="n">
        <f aca="false">('EIngabef. f. B.'!$G$5-Momente!B24)/'EIngabef. f. B.'!$G$5</f>
        <v>0.757142857142857</v>
      </c>
      <c r="F24" s="36" t="n">
        <f aca="false">((C24*D24)/2)*'EIngabef. f. B.'!$G$7*'EIngabef. f. B.'!$G$5*'EIngabef. f. B.'!$G$5</f>
        <v>56080.288874</v>
      </c>
      <c r="G24" s="36" t="n">
        <f aca="false">IF(B24&gt;'EIngabef. f. B.'!$G$11,Momente!D24*'EIngabef. f. B.'!$G$11*'EIngabef. f. B.'!$G$9,Momente!C24*('EIngabef. f. B.'!$G$5-'EIngabef. f. B.'!$G$11)*'EIngabef. f. B.'!$G$9)</f>
        <v>30285.7142857143</v>
      </c>
      <c r="H24" s="36" t="n">
        <f aca="false">IF(B24&gt;'EIngabef. f. B.'!$G$15,Momente!D24*'EIngabef. f. B.'!$G$15*'EIngabef. f. B.'!$G$13,Momente!C24*('EIngabef. f. B.'!$G$5-'EIngabef. f. B.'!$G$15)*'EIngabef. f. B.'!$G$13)</f>
        <v>36428.5714285714</v>
      </c>
      <c r="I24" s="36" t="n">
        <f aca="false">SUM(F24:H24)</f>
        <v>122794.574588286</v>
      </c>
      <c r="J24" s="38" t="n">
        <f aca="false">B24</f>
        <v>3.4</v>
      </c>
    </row>
    <row r="25" customFormat="false" ht="15" hidden="false" customHeight="false" outlineLevel="0" collapsed="false">
      <c r="B25" s="36" t="n">
        <f aca="false">'EIngabef. f. B.'!$G$5/70+B24</f>
        <v>3.6</v>
      </c>
      <c r="C25" s="37" t="n">
        <f aca="false">B25/'EIngabef. f. B.'!$G$5</f>
        <v>0.257142857142857</v>
      </c>
      <c r="D25" s="37" t="n">
        <f aca="false">('EIngabef. f. B.'!$G$5-Momente!B25)/'EIngabef. f. B.'!$G$5</f>
        <v>0.742857142857143</v>
      </c>
      <c r="F25" s="36" t="n">
        <f aca="false">((C25*D25)/2)*'EIngabef. f. B.'!$G$7*'EIngabef. f. B.'!$G$5*'EIngabef. f. B.'!$G$5</f>
        <v>58258.768464</v>
      </c>
      <c r="G25" s="36" t="n">
        <f aca="false">IF(B25&gt;'EIngabef. f. B.'!$G$11,Momente!D25*'EIngabef. f. B.'!$G$11*'EIngabef. f. B.'!$G$9,Momente!C25*('EIngabef. f. B.'!$G$5-'EIngabef. f. B.'!$G$11)*'EIngabef. f. B.'!$G$9)</f>
        <v>29714.2857142857</v>
      </c>
      <c r="H25" s="36" t="n">
        <f aca="false">IF(B25&gt;'EIngabef. f. B.'!$G$15,Momente!D25*'EIngabef. f. B.'!$G$15*'EIngabef. f. B.'!$G$13,Momente!C25*('EIngabef. f. B.'!$G$5-'EIngabef. f. B.'!$G$15)*'EIngabef. f. B.'!$G$13)</f>
        <v>38571.4285714286</v>
      </c>
      <c r="I25" s="36" t="n">
        <f aca="false">SUM(F25:H25)</f>
        <v>126544.482749714</v>
      </c>
      <c r="J25" s="38" t="n">
        <f aca="false">B25</f>
        <v>3.6</v>
      </c>
    </row>
    <row r="26" customFormat="false" ht="15" hidden="false" customHeight="false" outlineLevel="0" collapsed="false">
      <c r="B26" s="36" t="n">
        <f aca="false">'EIngabef. f. B.'!$G$5/70+B25</f>
        <v>3.8</v>
      </c>
      <c r="C26" s="37" t="n">
        <f aca="false">B26/'EIngabef. f. B.'!$G$5</f>
        <v>0.271428571428571</v>
      </c>
      <c r="D26" s="37" t="n">
        <f aca="false">('EIngabef. f. B.'!$G$5-Momente!B26)/'EIngabef. f. B.'!$G$5</f>
        <v>0.728571428571429</v>
      </c>
      <c r="F26" s="36" t="n">
        <f aca="false">((C26*D26)/2)*'EIngabef. f. B.'!$G$7*'EIngabef. f. B.'!$G$5*'EIngabef. f. B.'!$G$5</f>
        <v>60312.763506</v>
      </c>
      <c r="G26" s="36" t="n">
        <f aca="false">IF(B26&gt;'EIngabef. f. B.'!$G$11,Momente!D26*'EIngabef. f. B.'!$G$11*'EIngabef. f. B.'!$G$9,Momente!C26*('EIngabef. f. B.'!$G$5-'EIngabef. f. B.'!$G$11)*'EIngabef. f. B.'!$G$9)</f>
        <v>29142.8571428571</v>
      </c>
      <c r="H26" s="36" t="n">
        <f aca="false">IF(B26&gt;'EIngabef. f. B.'!$G$15,Momente!D26*'EIngabef. f. B.'!$G$15*'EIngabef. f. B.'!$G$13,Momente!C26*('EIngabef. f. B.'!$G$5-'EIngabef. f. B.'!$G$15)*'EIngabef. f. B.'!$G$13)</f>
        <v>40714.2857142857</v>
      </c>
      <c r="I26" s="36" t="n">
        <f aca="false">SUM(F26:H26)</f>
        <v>130169.906363143</v>
      </c>
      <c r="J26" s="38" t="n">
        <f aca="false">B26</f>
        <v>3.8</v>
      </c>
    </row>
    <row r="27" customFormat="false" ht="15" hidden="false" customHeight="false" outlineLevel="0" collapsed="false">
      <c r="B27" s="36" t="n">
        <f aca="false">'EIngabef. f. B.'!$G$5/70+B26</f>
        <v>4</v>
      </c>
      <c r="C27" s="37" t="n">
        <f aca="false">B27/'EIngabef. f. B.'!$G$5</f>
        <v>0.285714285714286</v>
      </c>
      <c r="D27" s="37" t="n">
        <f aca="false">('EIngabef. f. B.'!$G$5-Momente!B27)/'EIngabef. f. B.'!$G$5</f>
        <v>0.714285714285714</v>
      </c>
      <c r="F27" s="36" t="n">
        <f aca="false">((C27*D27)/2)*'EIngabef. f. B.'!$G$7*'EIngabef. f. B.'!$G$5*'EIngabef. f. B.'!$G$5</f>
        <v>62242.274</v>
      </c>
      <c r="G27" s="36" t="n">
        <f aca="false">IF(B27&gt;'EIngabef. f. B.'!$G$11,Momente!D27*'EIngabef. f. B.'!$G$11*'EIngabef. f. B.'!$G$9,Momente!C27*('EIngabef. f. B.'!$G$5-'EIngabef. f. B.'!$G$11)*'EIngabef. f. B.'!$G$9)</f>
        <v>28571.4285714286</v>
      </c>
      <c r="H27" s="36" t="n">
        <f aca="false">IF(B27&gt;'EIngabef. f. B.'!$G$15,Momente!D27*'EIngabef. f. B.'!$G$15*'EIngabef. f. B.'!$G$13,Momente!C27*('EIngabef. f. B.'!$G$5-'EIngabef. f. B.'!$G$15)*'EIngabef. f. B.'!$G$13)</f>
        <v>42857.1428571429</v>
      </c>
      <c r="I27" s="36" t="n">
        <f aca="false">SUM(F27:H27)</f>
        <v>133670.845428571</v>
      </c>
      <c r="J27" s="38" t="n">
        <f aca="false">B27</f>
        <v>4</v>
      </c>
    </row>
    <row r="28" customFormat="false" ht="15" hidden="false" customHeight="false" outlineLevel="0" collapsed="false">
      <c r="B28" s="36" t="n">
        <f aca="false">'EIngabef. f. B.'!$G$5/70+B27</f>
        <v>4.2</v>
      </c>
      <c r="C28" s="37" t="n">
        <f aca="false">B28/'EIngabef. f. B.'!$G$5</f>
        <v>0.3</v>
      </c>
      <c r="D28" s="37" t="n">
        <f aca="false">('EIngabef. f. B.'!$G$5-Momente!B28)/'EIngabef. f. B.'!$G$5</f>
        <v>0.7</v>
      </c>
      <c r="F28" s="36" t="n">
        <f aca="false">((C28*D28)/2)*'EIngabef. f. B.'!$G$7*'EIngabef. f. B.'!$G$5*'EIngabef. f. B.'!$G$5</f>
        <v>64047.299946</v>
      </c>
      <c r="G28" s="36" t="n">
        <f aca="false">IF(B28&gt;'EIngabef. f. B.'!$G$11,Momente!D28*'EIngabef. f. B.'!$G$11*'EIngabef. f. B.'!$G$9,Momente!C28*('EIngabef. f. B.'!$G$5-'EIngabef. f. B.'!$G$11)*'EIngabef. f. B.'!$G$9)</f>
        <v>28000</v>
      </c>
      <c r="H28" s="36" t="n">
        <f aca="false">IF(B28&gt;'EIngabef. f. B.'!$G$15,Momente!D28*'EIngabef. f. B.'!$G$15*'EIngabef. f. B.'!$G$13,Momente!C28*('EIngabef. f. B.'!$G$5-'EIngabef. f. B.'!$G$15)*'EIngabef. f. B.'!$G$13)</f>
        <v>45000</v>
      </c>
      <c r="I28" s="36" t="n">
        <f aca="false">SUM(F28:H28)</f>
        <v>137047.299946</v>
      </c>
      <c r="J28" s="38" t="n">
        <f aca="false">B28</f>
        <v>4.2</v>
      </c>
    </row>
    <row r="29" customFormat="false" ht="15" hidden="false" customHeight="false" outlineLevel="0" collapsed="false">
      <c r="B29" s="36" t="n">
        <f aca="false">'EIngabef. f. B.'!$G$5/70+B28</f>
        <v>4.4</v>
      </c>
      <c r="C29" s="37" t="n">
        <f aca="false">B29/'EIngabef. f. B.'!$G$5</f>
        <v>0.314285714285714</v>
      </c>
      <c r="D29" s="37" t="n">
        <f aca="false">('EIngabef. f. B.'!$G$5-Momente!B29)/'EIngabef. f. B.'!$G$5</f>
        <v>0.685714285714286</v>
      </c>
      <c r="F29" s="36" t="n">
        <f aca="false">((C29*D29)/2)*'EIngabef. f. B.'!$G$7*'EIngabef. f. B.'!$G$5*'EIngabef. f. B.'!$G$5</f>
        <v>65727.841344</v>
      </c>
      <c r="G29" s="36" t="n">
        <f aca="false">IF(B29&gt;'EIngabef. f. B.'!$G$11,Momente!D29*'EIngabef. f. B.'!$G$11*'EIngabef. f. B.'!$G$9,Momente!C29*('EIngabef. f. B.'!$G$5-'EIngabef. f. B.'!$G$11)*'EIngabef. f. B.'!$G$9)</f>
        <v>27428.5714285714</v>
      </c>
      <c r="H29" s="36" t="n">
        <f aca="false">IF(B29&gt;'EIngabef. f. B.'!$G$15,Momente!D29*'EIngabef. f. B.'!$G$15*'EIngabef. f. B.'!$G$13,Momente!C29*('EIngabef. f. B.'!$G$5-'EIngabef. f. B.'!$G$15)*'EIngabef. f. B.'!$G$13)</f>
        <v>47142.8571428572</v>
      </c>
      <c r="I29" s="36" t="n">
        <f aca="false">SUM(F29:H29)</f>
        <v>140299.269915429</v>
      </c>
      <c r="J29" s="38" t="n">
        <f aca="false">B29</f>
        <v>4.4</v>
      </c>
    </row>
    <row r="30" customFormat="false" ht="15" hidden="false" customHeight="false" outlineLevel="0" collapsed="false">
      <c r="B30" s="36" t="n">
        <f aca="false">'EIngabef. f. B.'!$G$5/70+B29</f>
        <v>4.6</v>
      </c>
      <c r="C30" s="37" t="n">
        <f aca="false">B30/'EIngabef. f. B.'!$G$5</f>
        <v>0.328571428571429</v>
      </c>
      <c r="D30" s="37" t="n">
        <f aca="false">('EIngabef. f. B.'!$G$5-Momente!B30)/'EIngabef. f. B.'!$G$5</f>
        <v>0.671428571428571</v>
      </c>
      <c r="F30" s="36" t="n">
        <f aca="false">((C30*D30)/2)*'EIngabef. f. B.'!$G$7*'EIngabef. f. B.'!$G$5*'EIngabef. f. B.'!$G$5</f>
        <v>67283.898194</v>
      </c>
      <c r="G30" s="36" t="n">
        <f aca="false">IF(B30&gt;'EIngabef. f. B.'!$G$11,Momente!D30*'EIngabef. f. B.'!$G$11*'EIngabef. f. B.'!$G$9,Momente!C30*('EIngabef. f. B.'!$G$5-'EIngabef. f. B.'!$G$11)*'EIngabef. f. B.'!$G$9)</f>
        <v>26857.1428571429</v>
      </c>
      <c r="H30" s="36" t="n">
        <f aca="false">IF(B30&gt;'EIngabef. f. B.'!$G$15,Momente!D30*'EIngabef. f. B.'!$G$15*'EIngabef. f. B.'!$G$13,Momente!C30*('EIngabef. f. B.'!$G$5-'EIngabef. f. B.'!$G$15)*'EIngabef. f. B.'!$G$13)</f>
        <v>49285.7142857143</v>
      </c>
      <c r="I30" s="36" t="n">
        <f aca="false">SUM(F30:H30)</f>
        <v>143426.755336857</v>
      </c>
      <c r="J30" s="38" t="n">
        <f aca="false">B30</f>
        <v>4.6</v>
      </c>
    </row>
    <row r="31" customFormat="false" ht="15" hidden="false" customHeight="false" outlineLevel="0" collapsed="false">
      <c r="B31" s="36" t="n">
        <f aca="false">'EIngabef. f. B.'!$G$5/70+B30</f>
        <v>4.8</v>
      </c>
      <c r="C31" s="37" t="n">
        <f aca="false">B31/'EIngabef. f. B.'!$G$5</f>
        <v>0.342857142857143</v>
      </c>
      <c r="D31" s="37" t="n">
        <f aca="false">('EIngabef. f. B.'!$G$5-Momente!B31)/'EIngabef. f. B.'!$G$5</f>
        <v>0.657142857142857</v>
      </c>
      <c r="F31" s="36" t="n">
        <f aca="false">((C31*D31)/2)*'EIngabef. f. B.'!$G$7*'EIngabef. f. B.'!$G$5*'EIngabef. f. B.'!$G$5</f>
        <v>68715.470496</v>
      </c>
      <c r="G31" s="36" t="n">
        <f aca="false">IF(B31&gt;'EIngabef. f. B.'!$G$11,Momente!D31*'EIngabef. f. B.'!$G$11*'EIngabef. f. B.'!$G$9,Momente!C31*('EIngabef. f. B.'!$G$5-'EIngabef. f. B.'!$G$11)*'EIngabef. f. B.'!$G$9)</f>
        <v>26285.7142857143</v>
      </c>
      <c r="H31" s="36" t="n">
        <f aca="false">IF(B31&gt;'EIngabef. f. B.'!$G$15,Momente!D31*'EIngabef. f. B.'!$G$15*'EIngabef. f. B.'!$G$13,Momente!C31*('EIngabef. f. B.'!$G$5-'EIngabef. f. B.'!$G$15)*'EIngabef. f. B.'!$G$13)</f>
        <v>51428.5714285714</v>
      </c>
      <c r="I31" s="36" t="n">
        <f aca="false">SUM(F31:H31)</f>
        <v>146429.756210286</v>
      </c>
      <c r="J31" s="38" t="n">
        <f aca="false">B31</f>
        <v>4.8</v>
      </c>
    </row>
    <row r="32" customFormat="false" ht="15" hidden="false" customHeight="false" outlineLevel="0" collapsed="false">
      <c r="B32" s="36" t="n">
        <f aca="false">'EIngabef. f. B.'!$G$5/70+B31</f>
        <v>5</v>
      </c>
      <c r="C32" s="37" t="n">
        <f aca="false">B32/'EIngabef. f. B.'!$G$5</f>
        <v>0.357142857142857</v>
      </c>
      <c r="D32" s="37" t="n">
        <f aca="false">('EIngabef. f. B.'!$G$5-Momente!B32)/'EIngabef. f. B.'!$G$5</f>
        <v>0.642857142857143</v>
      </c>
      <c r="F32" s="36" t="n">
        <f aca="false">((C32*D32)/2)*'EIngabef. f. B.'!$G$7*'EIngabef. f. B.'!$G$5*'EIngabef. f. B.'!$G$5</f>
        <v>70022.55825</v>
      </c>
      <c r="G32" s="36" t="n">
        <f aca="false">IF(B32&gt;'EIngabef. f. B.'!$G$11,Momente!D32*'EIngabef. f. B.'!$G$11*'EIngabef. f. B.'!$G$9,Momente!C32*('EIngabef. f. B.'!$G$5-'EIngabef. f. B.'!$G$11)*'EIngabef. f. B.'!$G$9)</f>
        <v>25714.2857142857</v>
      </c>
      <c r="H32" s="36" t="n">
        <f aca="false">IF(B32&gt;'EIngabef. f. B.'!$G$15,Momente!D32*'EIngabef. f. B.'!$G$15*'EIngabef. f. B.'!$G$13,Momente!C32*('EIngabef. f. B.'!$G$5-'EIngabef. f. B.'!$G$15)*'EIngabef. f. B.'!$G$13)</f>
        <v>53571.4285714286</v>
      </c>
      <c r="I32" s="36" t="n">
        <f aca="false">SUM(F32:H32)</f>
        <v>149308.272535714</v>
      </c>
      <c r="J32" s="38" t="n">
        <f aca="false">B32</f>
        <v>5</v>
      </c>
    </row>
    <row r="33" customFormat="false" ht="15" hidden="false" customHeight="false" outlineLevel="0" collapsed="false">
      <c r="B33" s="36" t="n">
        <f aca="false">'EIngabef. f. B.'!$G$5/70+B32</f>
        <v>5.2</v>
      </c>
      <c r="C33" s="37" t="n">
        <f aca="false">B33/'EIngabef. f. B.'!$G$5</f>
        <v>0.371428571428572</v>
      </c>
      <c r="D33" s="37" t="n">
        <f aca="false">('EIngabef. f. B.'!$G$5-Momente!B33)/'EIngabef. f. B.'!$G$5</f>
        <v>0.628571428571428</v>
      </c>
      <c r="F33" s="36" t="n">
        <f aca="false">((C33*D33)/2)*'EIngabef. f. B.'!$G$7*'EIngabef. f. B.'!$G$5*'EIngabef. f. B.'!$G$5</f>
        <v>71205.161456</v>
      </c>
      <c r="G33" s="36" t="n">
        <f aca="false">IF(B33&gt;'EIngabef. f. B.'!$G$11,Momente!D33*'EIngabef. f. B.'!$G$11*'EIngabef. f. B.'!$G$9,Momente!C33*('EIngabef. f. B.'!$G$5-'EIngabef. f. B.'!$G$11)*'EIngabef. f. B.'!$G$9)</f>
        <v>25142.8571428571</v>
      </c>
      <c r="H33" s="36" t="n">
        <f aca="false">IF(B33&gt;'EIngabef. f. B.'!$G$15,Momente!D33*'EIngabef. f. B.'!$G$15*'EIngabef. f. B.'!$G$13,Momente!C33*('EIngabef. f. B.'!$G$5-'EIngabef. f. B.'!$G$15)*'EIngabef. f. B.'!$G$13)</f>
        <v>55714.2857142857</v>
      </c>
      <c r="I33" s="36" t="n">
        <f aca="false">SUM(F33:H33)</f>
        <v>152062.304313143</v>
      </c>
      <c r="J33" s="38" t="n">
        <f aca="false">B33</f>
        <v>5.2</v>
      </c>
    </row>
    <row r="34" customFormat="false" ht="15" hidden="false" customHeight="false" outlineLevel="0" collapsed="false">
      <c r="B34" s="36" t="n">
        <f aca="false">'EIngabef. f. B.'!$G$5/70+B33</f>
        <v>5.4</v>
      </c>
      <c r="C34" s="37" t="n">
        <f aca="false">B34/'EIngabef. f. B.'!$G$5</f>
        <v>0.385714285714286</v>
      </c>
      <c r="D34" s="37" t="n">
        <f aca="false">('EIngabef. f. B.'!$G$5-Momente!B34)/'EIngabef. f. B.'!$G$5</f>
        <v>0.614285714285714</v>
      </c>
      <c r="F34" s="36" t="n">
        <f aca="false">((C34*D34)/2)*'EIngabef. f. B.'!$G$7*'EIngabef. f. B.'!$G$5*'EIngabef. f. B.'!$G$5</f>
        <v>72263.280114</v>
      </c>
      <c r="G34" s="36" t="n">
        <f aca="false">IF(B34&gt;'EIngabef. f. B.'!$G$11,Momente!D34*'EIngabef. f. B.'!$G$11*'EIngabef. f. B.'!$G$9,Momente!C34*('EIngabef. f. B.'!$G$5-'EIngabef. f. B.'!$G$11)*'EIngabef. f. B.'!$G$9)</f>
        <v>24571.4285714286</v>
      </c>
      <c r="H34" s="36" t="n">
        <f aca="false">IF(B34&gt;'EIngabef. f. B.'!$G$15,Momente!D34*'EIngabef. f. B.'!$G$15*'EIngabef. f. B.'!$G$13,Momente!C34*('EIngabef. f. B.'!$G$5-'EIngabef. f. B.'!$G$15)*'EIngabef. f. B.'!$G$13)</f>
        <v>57857.1428571429</v>
      </c>
      <c r="I34" s="36" t="n">
        <f aca="false">SUM(F34:H34)</f>
        <v>154691.851542571</v>
      </c>
      <c r="J34" s="38" t="n">
        <f aca="false">B34</f>
        <v>5.4</v>
      </c>
    </row>
    <row r="35" customFormat="false" ht="15" hidden="false" customHeight="false" outlineLevel="0" collapsed="false">
      <c r="B35" s="36" t="n">
        <f aca="false">'EIngabef. f. B.'!$G$5/70+B34</f>
        <v>5.6</v>
      </c>
      <c r="C35" s="37" t="n">
        <f aca="false">B35/'EIngabef. f. B.'!$G$5</f>
        <v>0.4</v>
      </c>
      <c r="D35" s="37" t="n">
        <f aca="false">('EIngabef. f. B.'!$G$5-Momente!B35)/'EIngabef. f. B.'!$G$5</f>
        <v>0.6</v>
      </c>
      <c r="F35" s="36" t="n">
        <f aca="false">((C35*D35)/2)*'EIngabef. f. B.'!$G$7*'EIngabef. f. B.'!$G$5*'EIngabef. f. B.'!$G$5</f>
        <v>73196.914224</v>
      </c>
      <c r="G35" s="36" t="n">
        <f aca="false">IF(B35&gt;'EIngabef. f. B.'!$G$11,Momente!D35*'EIngabef. f. B.'!$G$11*'EIngabef. f. B.'!$G$9,Momente!C35*('EIngabef. f. B.'!$G$5-'EIngabef. f. B.'!$G$11)*'EIngabef. f. B.'!$G$9)</f>
        <v>24000</v>
      </c>
      <c r="H35" s="36" t="n">
        <f aca="false">IF(B35&gt;'EIngabef. f. B.'!$G$15,Momente!D35*'EIngabef. f. B.'!$G$15*'EIngabef. f. B.'!$G$13,Momente!C35*('EIngabef. f. B.'!$G$5-'EIngabef. f. B.'!$G$15)*'EIngabef. f. B.'!$G$13)</f>
        <v>60000</v>
      </c>
      <c r="I35" s="36" t="n">
        <f aca="false">SUM(F35:H35)</f>
        <v>157196.914224</v>
      </c>
      <c r="J35" s="38" t="n">
        <f aca="false">B35</f>
        <v>5.6</v>
      </c>
    </row>
    <row r="36" customFormat="false" ht="15" hidden="false" customHeight="false" outlineLevel="0" collapsed="false">
      <c r="B36" s="36" t="n">
        <f aca="false">'EIngabef. f. B.'!$G$5/70+B35</f>
        <v>5.8</v>
      </c>
      <c r="C36" s="37" t="n">
        <f aca="false">B36/'EIngabef. f. B.'!$G$5</f>
        <v>0.414285714285714</v>
      </c>
      <c r="D36" s="37" t="n">
        <f aca="false">('EIngabef. f. B.'!$G$5-Momente!B36)/'EIngabef. f. B.'!$G$5</f>
        <v>0.585714285714286</v>
      </c>
      <c r="F36" s="36" t="n">
        <f aca="false">((C36*D36)/2)*'EIngabef. f. B.'!$G$7*'EIngabef. f. B.'!$G$5*'EIngabef. f. B.'!$G$5</f>
        <v>74006.063786</v>
      </c>
      <c r="G36" s="36" t="n">
        <f aca="false">IF(B36&gt;'EIngabef. f. B.'!$G$11,Momente!D36*'EIngabef. f. B.'!$G$11*'EIngabef. f. B.'!$G$9,Momente!C36*('EIngabef. f. B.'!$G$5-'EIngabef. f. B.'!$G$11)*'EIngabef. f. B.'!$G$9)</f>
        <v>23428.5714285714</v>
      </c>
      <c r="H36" s="36" t="n">
        <f aca="false">IF(B36&gt;'EIngabef. f. B.'!$G$15,Momente!D36*'EIngabef. f. B.'!$G$15*'EIngabef. f. B.'!$G$13,Momente!C36*('EIngabef. f. B.'!$G$5-'EIngabef. f. B.'!$G$15)*'EIngabef. f. B.'!$G$13)</f>
        <v>62142.8571428572</v>
      </c>
      <c r="I36" s="36" t="n">
        <f aca="false">SUM(F36:H36)</f>
        <v>159577.492357429</v>
      </c>
      <c r="J36" s="38" t="n">
        <f aca="false">B36</f>
        <v>5.8</v>
      </c>
    </row>
    <row r="37" customFormat="false" ht="15" hidden="false" customHeight="false" outlineLevel="0" collapsed="false">
      <c r="B37" s="36" t="n">
        <f aca="false">'EIngabef. f. B.'!$G$5/70+B36</f>
        <v>6</v>
      </c>
      <c r="C37" s="37" t="n">
        <f aca="false">B37/'EIngabef. f. B.'!$G$5</f>
        <v>0.428571428571429</v>
      </c>
      <c r="D37" s="37" t="n">
        <f aca="false">('EIngabef. f. B.'!$G$5-Momente!B37)/'EIngabef. f. B.'!$G$5</f>
        <v>0.571428571428571</v>
      </c>
      <c r="F37" s="36" t="n">
        <f aca="false">((C37*D37)/2)*'EIngabef. f. B.'!$G$7*'EIngabef. f. B.'!$G$5*'EIngabef. f. B.'!$G$5</f>
        <v>74690.7288</v>
      </c>
      <c r="G37" s="36" t="n">
        <f aca="false">IF(B37&gt;'EIngabef. f. B.'!$G$11,Momente!D37*'EIngabef. f. B.'!$G$11*'EIngabef. f. B.'!$G$9,Momente!C37*('EIngabef. f. B.'!$G$5-'EIngabef. f. B.'!$G$11)*'EIngabef. f. B.'!$G$9)</f>
        <v>22857.1428571429</v>
      </c>
      <c r="H37" s="36" t="n">
        <f aca="false">IF(B37&gt;'EIngabef. f. B.'!$G$15,Momente!D37*'EIngabef. f. B.'!$G$15*'EIngabef. f. B.'!$G$13,Momente!C37*('EIngabef. f. B.'!$G$5-'EIngabef. f. B.'!$G$15)*'EIngabef. f. B.'!$G$13)</f>
        <v>64285.7142857143</v>
      </c>
      <c r="I37" s="36" t="n">
        <f aca="false">SUM(F37:H37)</f>
        <v>161833.585942857</v>
      </c>
      <c r="J37" s="38" t="n">
        <f aca="false">B37</f>
        <v>6</v>
      </c>
    </row>
    <row r="38" customFormat="false" ht="15" hidden="false" customHeight="false" outlineLevel="0" collapsed="false">
      <c r="B38" s="36" t="n">
        <f aca="false">'EIngabef. f. B.'!$G$5/70+B37</f>
        <v>6.2</v>
      </c>
      <c r="C38" s="37" t="n">
        <f aca="false">B38/'EIngabef. f. B.'!$G$5</f>
        <v>0.442857142857143</v>
      </c>
      <c r="D38" s="37" t="n">
        <f aca="false">('EIngabef. f. B.'!$G$5-Momente!B38)/'EIngabef. f. B.'!$G$5</f>
        <v>0.557142857142857</v>
      </c>
      <c r="F38" s="36" t="n">
        <f aca="false">((C38*D38)/2)*'EIngabef. f. B.'!$G$7*'EIngabef. f. B.'!$G$5*'EIngabef. f. B.'!$G$5</f>
        <v>75250.909266</v>
      </c>
      <c r="G38" s="36" t="n">
        <f aca="false">IF(B38&gt;'EIngabef. f. B.'!$G$11,Momente!D38*'EIngabef. f. B.'!$G$11*'EIngabef. f. B.'!$G$9,Momente!C38*('EIngabef. f. B.'!$G$5-'EIngabef. f. B.'!$G$11)*'EIngabef. f. B.'!$G$9)</f>
        <v>22285.7142857143</v>
      </c>
      <c r="H38" s="36" t="n">
        <f aca="false">IF(B38&gt;'EIngabef. f. B.'!$G$15,Momente!D38*'EIngabef. f. B.'!$G$15*'EIngabef. f. B.'!$G$13,Momente!C38*('EIngabef. f. B.'!$G$5-'EIngabef. f. B.'!$G$15)*'EIngabef. f. B.'!$G$13)</f>
        <v>66428.5714285715</v>
      </c>
      <c r="I38" s="36" t="n">
        <f aca="false">SUM(F38:H38)</f>
        <v>163965.194980286</v>
      </c>
      <c r="J38" s="38" t="n">
        <f aca="false">B38</f>
        <v>6.2</v>
      </c>
    </row>
    <row r="39" customFormat="false" ht="15" hidden="false" customHeight="false" outlineLevel="0" collapsed="false">
      <c r="B39" s="36" t="n">
        <f aca="false">'EIngabef. f. B.'!$G$5/70+B38</f>
        <v>6.4</v>
      </c>
      <c r="C39" s="37" t="n">
        <f aca="false">B39/'EIngabef. f. B.'!$G$5</f>
        <v>0.457142857142857</v>
      </c>
      <c r="D39" s="37" t="n">
        <f aca="false">('EIngabef. f. B.'!$G$5-Momente!B39)/'EIngabef. f. B.'!$G$5</f>
        <v>0.542857142857143</v>
      </c>
      <c r="F39" s="36" t="n">
        <f aca="false">((C39*D39)/2)*'EIngabef. f. B.'!$G$7*'EIngabef. f. B.'!$G$5*'EIngabef. f. B.'!$G$5</f>
        <v>75686.605184</v>
      </c>
      <c r="G39" s="36" t="n">
        <f aca="false">IF(B39&gt;'EIngabef. f. B.'!$G$11,Momente!D39*'EIngabef. f. B.'!$G$11*'EIngabef. f. B.'!$G$9,Momente!C39*('EIngabef. f. B.'!$G$5-'EIngabef. f. B.'!$G$11)*'EIngabef. f. B.'!$G$9)</f>
        <v>21714.2857142857</v>
      </c>
      <c r="H39" s="36" t="n">
        <f aca="false">IF(B39&gt;'EIngabef. f. B.'!$G$15,Momente!D39*'EIngabef. f. B.'!$G$15*'EIngabef. f. B.'!$G$13,Momente!C39*('EIngabef. f. B.'!$G$5-'EIngabef. f. B.'!$G$15)*'EIngabef. f. B.'!$G$13)</f>
        <v>68571.4285714286</v>
      </c>
      <c r="I39" s="36" t="n">
        <f aca="false">SUM(F39:H39)</f>
        <v>165972.319469714</v>
      </c>
      <c r="J39" s="38" t="n">
        <f aca="false">B39</f>
        <v>6.4</v>
      </c>
    </row>
    <row r="40" customFormat="false" ht="15" hidden="false" customHeight="false" outlineLevel="0" collapsed="false">
      <c r="B40" s="36" t="n">
        <f aca="false">'EIngabef. f. B.'!$G$5/70+B39</f>
        <v>6.6</v>
      </c>
      <c r="C40" s="37" t="n">
        <f aca="false">B40/'EIngabef. f. B.'!$G$5</f>
        <v>0.471428571428572</v>
      </c>
      <c r="D40" s="37" t="n">
        <f aca="false">('EIngabef. f. B.'!$G$5-Momente!B40)/'EIngabef. f. B.'!$G$5</f>
        <v>0.528571428571428</v>
      </c>
      <c r="F40" s="36" t="n">
        <f aca="false">((C40*D40)/2)*'EIngabef. f. B.'!$G$7*'EIngabef. f. B.'!$G$5*'EIngabef. f. B.'!$G$5</f>
        <v>75997.816554</v>
      </c>
      <c r="G40" s="36" t="n">
        <f aca="false">IF(B40&gt;'EIngabef. f. B.'!$G$11,Momente!D40*'EIngabef. f. B.'!$G$11*'EIngabef. f. B.'!$G$9,Momente!C40*('EIngabef. f. B.'!$G$5-'EIngabef. f. B.'!$G$11)*'EIngabef. f. B.'!$G$9)</f>
        <v>21142.8571428571</v>
      </c>
      <c r="H40" s="36" t="n">
        <f aca="false">IF(B40&gt;'EIngabef. f. B.'!$G$15,Momente!D40*'EIngabef. f. B.'!$G$15*'EIngabef. f. B.'!$G$13,Momente!C40*('EIngabef. f. B.'!$G$5-'EIngabef. f. B.'!$G$15)*'EIngabef. f. B.'!$G$13)</f>
        <v>68714.2857142857</v>
      </c>
      <c r="I40" s="36" t="n">
        <f aca="false">SUM(F40:H40)</f>
        <v>165854.959411143</v>
      </c>
      <c r="J40" s="38" t="n">
        <f aca="false">B40</f>
        <v>6.6</v>
      </c>
    </row>
    <row r="41" customFormat="false" ht="15" hidden="false" customHeight="false" outlineLevel="0" collapsed="false">
      <c r="B41" s="36" t="n">
        <f aca="false">'EIngabef. f. B.'!$G$5/70+B40</f>
        <v>6.8</v>
      </c>
      <c r="C41" s="37" t="n">
        <f aca="false">B41/'EIngabef. f. B.'!$G$5</f>
        <v>0.485714285714286</v>
      </c>
      <c r="D41" s="37" t="n">
        <f aca="false">('EIngabef. f. B.'!$G$5-Momente!B41)/'EIngabef. f. B.'!$G$5</f>
        <v>0.514285714285714</v>
      </c>
      <c r="F41" s="36" t="n">
        <f aca="false">((C41*D41)/2)*'EIngabef. f. B.'!$G$7*'EIngabef. f. B.'!$G$5*'EIngabef. f. B.'!$G$5</f>
        <v>76184.543376</v>
      </c>
      <c r="G41" s="36" t="n">
        <f aca="false">IF(B41&gt;'EIngabef. f. B.'!$G$11,Momente!D41*'EIngabef. f. B.'!$G$11*'EIngabef. f. B.'!$G$9,Momente!C41*('EIngabef. f. B.'!$G$5-'EIngabef. f. B.'!$G$11)*'EIngabef. f. B.'!$G$9)</f>
        <v>20571.4285714286</v>
      </c>
      <c r="H41" s="36" t="n">
        <f aca="false">IF(B41&gt;'EIngabef. f. B.'!$G$15,Momente!D41*'EIngabef. f. B.'!$G$15*'EIngabef. f. B.'!$G$13,Momente!C41*('EIngabef. f. B.'!$G$5-'EIngabef. f. B.'!$G$15)*'EIngabef. f. B.'!$G$13)</f>
        <v>66857.1428571428</v>
      </c>
      <c r="I41" s="36" t="n">
        <f aca="false">SUM(F41:H41)</f>
        <v>163613.114804571</v>
      </c>
      <c r="J41" s="38" t="n">
        <f aca="false">B41</f>
        <v>6.8</v>
      </c>
    </row>
    <row r="42" customFormat="false" ht="15" hidden="false" customHeight="false" outlineLevel="0" collapsed="false">
      <c r="B42" s="36" t="n">
        <f aca="false">'EIngabef. f. B.'!$G$5/70+B41</f>
        <v>7</v>
      </c>
      <c r="C42" s="37" t="n">
        <f aca="false">B42/'EIngabef. f. B.'!$G$5</f>
        <v>0.5</v>
      </c>
      <c r="D42" s="37" t="n">
        <f aca="false">('EIngabef. f. B.'!$G$5-Momente!B42)/'EIngabef. f. B.'!$G$5</f>
        <v>0.5</v>
      </c>
      <c r="F42" s="36" t="n">
        <f aca="false">((C42*D42)/2)*'EIngabef. f. B.'!$G$7*'EIngabef. f. B.'!$G$5*'EIngabef. f. B.'!$G$5</f>
        <v>76246.78565</v>
      </c>
      <c r="G42" s="36" t="n">
        <f aca="false">IF(B42&gt;'EIngabef. f. B.'!$G$11,Momente!D42*'EIngabef. f. B.'!$G$11*'EIngabef. f. B.'!$G$9,Momente!C42*('EIngabef. f. B.'!$G$5-'EIngabef. f. B.'!$G$11)*'EIngabef. f. B.'!$G$9)</f>
        <v>20000</v>
      </c>
      <c r="H42" s="36" t="n">
        <f aca="false">IF(B42&gt;'EIngabef. f. B.'!$G$15,Momente!D42*'EIngabef. f. B.'!$G$15*'EIngabef. f. B.'!$G$13,Momente!C42*('EIngabef. f. B.'!$G$5-'EIngabef. f. B.'!$G$15)*'EIngabef. f. B.'!$G$13)</f>
        <v>65000</v>
      </c>
      <c r="I42" s="36" t="n">
        <f aca="false">SUM(F42:H42)</f>
        <v>161246.78565</v>
      </c>
      <c r="J42" s="38" t="n">
        <f aca="false">B42</f>
        <v>7</v>
      </c>
    </row>
    <row r="43" customFormat="false" ht="15" hidden="false" customHeight="false" outlineLevel="0" collapsed="false">
      <c r="B43" s="36" t="n">
        <f aca="false">'EIngabef. f. B.'!$G$5/70+B42</f>
        <v>7.2</v>
      </c>
      <c r="C43" s="37" t="n">
        <f aca="false">B43/'EIngabef. f. B.'!$G$5</f>
        <v>0.514285714285715</v>
      </c>
      <c r="D43" s="37" t="n">
        <f aca="false">('EIngabef. f. B.'!$G$5-Momente!B43)/'EIngabef. f. B.'!$G$5</f>
        <v>0.485714285714285</v>
      </c>
      <c r="F43" s="36" t="n">
        <f aca="false">((C43*D43)/2)*'EIngabef. f. B.'!$G$7*'EIngabef. f. B.'!$G$5*'EIngabef. f. B.'!$G$5</f>
        <v>76184.543376</v>
      </c>
      <c r="G43" s="36" t="n">
        <f aca="false">IF(B43&gt;'EIngabef. f. B.'!$G$11,Momente!D43*'EIngabef. f. B.'!$G$11*'EIngabef. f. B.'!$G$9,Momente!C43*('EIngabef. f. B.'!$G$5-'EIngabef. f. B.'!$G$11)*'EIngabef. f. B.'!$G$9)</f>
        <v>19428.5714285714</v>
      </c>
      <c r="H43" s="36" t="n">
        <f aca="false">IF(B43&gt;'EIngabef. f. B.'!$G$15,Momente!D43*'EIngabef. f. B.'!$G$15*'EIngabef. f. B.'!$G$13,Momente!C43*('EIngabef. f. B.'!$G$5-'EIngabef. f. B.'!$G$15)*'EIngabef. f. B.'!$G$13)</f>
        <v>63142.8571428571</v>
      </c>
      <c r="I43" s="36" t="n">
        <f aca="false">SUM(F43:H43)</f>
        <v>158755.971947429</v>
      </c>
      <c r="J43" s="38" t="n">
        <f aca="false">B43</f>
        <v>7.2</v>
      </c>
    </row>
    <row r="44" customFormat="false" ht="15" hidden="false" customHeight="false" outlineLevel="0" collapsed="false">
      <c r="B44" s="36" t="n">
        <f aca="false">'EIngabef. f. B.'!$G$5/70+B43</f>
        <v>7.4</v>
      </c>
      <c r="C44" s="37" t="n">
        <f aca="false">B44/'EIngabef. f. B.'!$G$5</f>
        <v>0.528571428571429</v>
      </c>
      <c r="D44" s="37" t="n">
        <f aca="false">('EIngabef. f. B.'!$G$5-Momente!B44)/'EIngabef. f. B.'!$G$5</f>
        <v>0.471428571428571</v>
      </c>
      <c r="F44" s="36" t="n">
        <f aca="false">((C44*D44)/2)*'EIngabef. f. B.'!$G$7*'EIngabef. f. B.'!$G$5*'EIngabef. f. B.'!$G$5</f>
        <v>75997.816554</v>
      </c>
      <c r="G44" s="36" t="n">
        <f aca="false">IF(B44&gt;'EIngabef. f. B.'!$G$11,Momente!D44*'EIngabef. f. B.'!$G$11*'EIngabef. f. B.'!$G$9,Momente!C44*('EIngabef. f. B.'!$G$5-'EIngabef. f. B.'!$G$11)*'EIngabef. f. B.'!$G$9)</f>
        <v>18857.1428571428</v>
      </c>
      <c r="H44" s="36" t="n">
        <f aca="false">IF(B44&gt;'EIngabef. f. B.'!$G$15,Momente!D44*'EIngabef. f. B.'!$G$15*'EIngabef. f. B.'!$G$13,Momente!C44*('EIngabef. f. B.'!$G$5-'EIngabef. f. B.'!$G$15)*'EIngabef. f. B.'!$G$13)</f>
        <v>61285.7142857142</v>
      </c>
      <c r="I44" s="36" t="n">
        <f aca="false">SUM(F44:H44)</f>
        <v>156140.673696857</v>
      </c>
      <c r="J44" s="38" t="n">
        <f aca="false">B44</f>
        <v>7.4</v>
      </c>
    </row>
    <row r="45" customFormat="false" ht="15" hidden="false" customHeight="false" outlineLevel="0" collapsed="false">
      <c r="B45" s="36" t="n">
        <f aca="false">'EIngabef. f. B.'!$G$5/70+B44</f>
        <v>7.6</v>
      </c>
      <c r="C45" s="37" t="n">
        <f aca="false">B45/'EIngabef. f. B.'!$G$5</f>
        <v>0.542857142857143</v>
      </c>
      <c r="D45" s="37" t="n">
        <f aca="false">('EIngabef. f. B.'!$G$5-Momente!B45)/'EIngabef. f. B.'!$G$5</f>
        <v>0.457142857142857</v>
      </c>
      <c r="F45" s="36" t="n">
        <f aca="false">((C45*D45)/2)*'EIngabef. f. B.'!$G$7*'EIngabef. f. B.'!$G$5*'EIngabef. f. B.'!$G$5</f>
        <v>75686.605184</v>
      </c>
      <c r="G45" s="36" t="n">
        <f aca="false">IF(B45&gt;'EIngabef. f. B.'!$G$11,Momente!D45*'EIngabef. f. B.'!$G$11*'EIngabef. f. B.'!$G$9,Momente!C45*('EIngabef. f. B.'!$G$5-'EIngabef. f. B.'!$G$11)*'EIngabef. f. B.'!$G$9)</f>
        <v>18285.7142857143</v>
      </c>
      <c r="H45" s="36" t="n">
        <f aca="false">IF(B45&gt;'EIngabef. f. B.'!$G$15,Momente!D45*'EIngabef. f. B.'!$G$15*'EIngabef. f. B.'!$G$13,Momente!C45*('EIngabef. f. B.'!$G$5-'EIngabef. f. B.'!$G$15)*'EIngabef. f. B.'!$G$13)</f>
        <v>59428.5714285714</v>
      </c>
      <c r="I45" s="36" t="n">
        <f aca="false">SUM(F45:H45)</f>
        <v>153400.890898286</v>
      </c>
      <c r="J45" s="38" t="n">
        <f aca="false">B45</f>
        <v>7.6</v>
      </c>
    </row>
    <row r="46" customFormat="false" ht="15" hidden="false" customHeight="false" outlineLevel="0" collapsed="false">
      <c r="B46" s="36" t="n">
        <f aca="false">'EIngabef. f. B.'!$G$5/70+B45</f>
        <v>7.8</v>
      </c>
      <c r="C46" s="37" t="n">
        <f aca="false">B46/'EIngabef. f. B.'!$G$5</f>
        <v>0.557142857142858</v>
      </c>
      <c r="D46" s="37" t="n">
        <f aca="false">('EIngabef. f. B.'!$G$5-Momente!B46)/'EIngabef. f. B.'!$G$5</f>
        <v>0.442857142857143</v>
      </c>
      <c r="F46" s="36" t="n">
        <f aca="false">((C46*D46)/2)*'EIngabef. f. B.'!$G$7*'EIngabef. f. B.'!$G$5*'EIngabef. f. B.'!$G$5</f>
        <v>75250.909266</v>
      </c>
      <c r="G46" s="36" t="n">
        <f aca="false">IF(B46&gt;'EIngabef. f. B.'!$G$11,Momente!D46*'EIngabef. f. B.'!$G$11*'EIngabef. f. B.'!$G$9,Momente!C46*('EIngabef. f. B.'!$G$5-'EIngabef. f. B.'!$G$11)*'EIngabef. f. B.'!$G$9)</f>
        <v>17714.2857142857</v>
      </c>
      <c r="H46" s="36" t="n">
        <f aca="false">IF(B46&gt;'EIngabef. f. B.'!$G$15,Momente!D46*'EIngabef. f. B.'!$G$15*'EIngabef. f. B.'!$G$13,Momente!C46*('EIngabef. f. B.'!$G$5-'EIngabef. f. B.'!$G$15)*'EIngabef. f. B.'!$G$13)</f>
        <v>57571.4285714285</v>
      </c>
      <c r="I46" s="36" t="n">
        <f aca="false">SUM(F46:H46)</f>
        <v>150536.623551714</v>
      </c>
      <c r="J46" s="38" t="n">
        <f aca="false">B46</f>
        <v>7.8</v>
      </c>
    </row>
    <row r="47" customFormat="false" ht="15" hidden="false" customHeight="false" outlineLevel="0" collapsed="false">
      <c r="B47" s="36" t="n">
        <f aca="false">'EIngabef. f. B.'!$G$5/70+B46</f>
        <v>8</v>
      </c>
      <c r="C47" s="37" t="n">
        <f aca="false">B47/'EIngabef. f. B.'!$G$5</f>
        <v>0.571428571428572</v>
      </c>
      <c r="D47" s="37" t="n">
        <f aca="false">('EIngabef. f. B.'!$G$5-Momente!B47)/'EIngabef. f. B.'!$G$5</f>
        <v>0.428571428571428</v>
      </c>
      <c r="F47" s="36" t="n">
        <f aca="false">((C47*D47)/2)*'EIngabef. f. B.'!$G$7*'EIngabef. f. B.'!$G$5*'EIngabef. f. B.'!$G$5</f>
        <v>74690.7288</v>
      </c>
      <c r="G47" s="36" t="n">
        <f aca="false">IF(B47&gt;'EIngabef. f. B.'!$G$11,Momente!D47*'EIngabef. f. B.'!$G$11*'EIngabef. f. B.'!$G$9,Momente!C47*('EIngabef. f. B.'!$G$5-'EIngabef. f. B.'!$G$11)*'EIngabef. f. B.'!$G$9)</f>
        <v>17142.8571428571</v>
      </c>
      <c r="H47" s="36" t="n">
        <f aca="false">IF(B47&gt;'EIngabef. f. B.'!$G$15,Momente!D47*'EIngabef. f. B.'!$G$15*'EIngabef. f. B.'!$G$13,Momente!C47*('EIngabef. f. B.'!$G$5-'EIngabef. f. B.'!$G$15)*'EIngabef. f. B.'!$G$13)</f>
        <v>55714.2857142857</v>
      </c>
      <c r="I47" s="36" t="n">
        <f aca="false">SUM(F47:H47)</f>
        <v>147547.871657143</v>
      </c>
      <c r="J47" s="38" t="n">
        <f aca="false">B47</f>
        <v>8</v>
      </c>
    </row>
    <row r="48" customFormat="false" ht="15" hidden="false" customHeight="false" outlineLevel="0" collapsed="false">
      <c r="B48" s="36" t="n">
        <f aca="false">'EIngabef. f. B.'!$G$5/70+B47</f>
        <v>8.2</v>
      </c>
      <c r="C48" s="37" t="n">
        <f aca="false">B48/'EIngabef. f. B.'!$G$5</f>
        <v>0.585714285714286</v>
      </c>
      <c r="D48" s="37" t="n">
        <f aca="false">('EIngabef. f. B.'!$G$5-Momente!B48)/'EIngabef. f. B.'!$G$5</f>
        <v>0.414285714285714</v>
      </c>
      <c r="F48" s="36" t="n">
        <f aca="false">((C48*D48)/2)*'EIngabef. f. B.'!$G$7*'EIngabef. f. B.'!$G$5*'EIngabef. f. B.'!$G$5</f>
        <v>74006.063786</v>
      </c>
      <c r="G48" s="36" t="n">
        <f aca="false">IF(B48&gt;'EIngabef. f. B.'!$G$11,Momente!D48*'EIngabef. f. B.'!$G$11*'EIngabef. f. B.'!$G$9,Momente!C48*('EIngabef. f. B.'!$G$5-'EIngabef. f. B.'!$G$11)*'EIngabef. f. B.'!$G$9)</f>
        <v>16571.4285714286</v>
      </c>
      <c r="H48" s="36" t="n">
        <f aca="false">IF(B48&gt;'EIngabef. f. B.'!$G$15,Momente!D48*'EIngabef. f. B.'!$G$15*'EIngabef. f. B.'!$G$13,Momente!C48*('EIngabef. f. B.'!$G$5-'EIngabef. f. B.'!$G$15)*'EIngabef. f. B.'!$G$13)</f>
        <v>53857.1428571428</v>
      </c>
      <c r="I48" s="36" t="n">
        <f aca="false">SUM(F48:H48)</f>
        <v>144434.635214571</v>
      </c>
      <c r="J48" s="38" t="n">
        <f aca="false">B48</f>
        <v>8.2</v>
      </c>
    </row>
    <row r="49" customFormat="false" ht="15" hidden="false" customHeight="false" outlineLevel="0" collapsed="false">
      <c r="B49" s="36" t="n">
        <f aca="false">'EIngabef. f. B.'!$G$5/70+B48</f>
        <v>8.4</v>
      </c>
      <c r="C49" s="37" t="n">
        <f aca="false">B49/'EIngabef. f. B.'!$G$5</f>
        <v>0.6</v>
      </c>
      <c r="D49" s="37" t="n">
        <f aca="false">('EIngabef. f. B.'!$G$5-Momente!B49)/'EIngabef. f. B.'!$G$5</f>
        <v>0.4</v>
      </c>
      <c r="F49" s="36" t="n">
        <f aca="false">((C49*D49)/2)*'EIngabef. f. B.'!$G$7*'EIngabef. f. B.'!$G$5*'EIngabef. f. B.'!$G$5</f>
        <v>73196.914224</v>
      </c>
      <c r="G49" s="36" t="n">
        <f aca="false">IF(B49&gt;'EIngabef. f. B.'!$G$11,Momente!D49*'EIngabef. f. B.'!$G$11*'EIngabef. f. B.'!$G$9,Momente!C49*('EIngabef. f. B.'!$G$5-'EIngabef. f. B.'!$G$11)*'EIngabef. f. B.'!$G$9)</f>
        <v>16000</v>
      </c>
      <c r="H49" s="36" t="n">
        <f aca="false">IF(B49&gt;'EIngabef. f. B.'!$G$15,Momente!D49*'EIngabef. f. B.'!$G$15*'EIngabef. f. B.'!$G$13,Momente!C49*('EIngabef. f. B.'!$G$5-'EIngabef. f. B.'!$G$15)*'EIngabef. f. B.'!$G$13)</f>
        <v>52000</v>
      </c>
      <c r="I49" s="36" t="n">
        <f aca="false">SUM(F49:H49)</f>
        <v>141196.914224</v>
      </c>
      <c r="J49" s="38" t="n">
        <f aca="false">B49</f>
        <v>8.4</v>
      </c>
    </row>
    <row r="50" customFormat="false" ht="15" hidden="false" customHeight="false" outlineLevel="0" collapsed="false">
      <c r="B50" s="36" t="n">
        <f aca="false">'EIngabef. f. B.'!$G$5/70+B49</f>
        <v>8.6</v>
      </c>
      <c r="C50" s="37" t="n">
        <f aca="false">B50/'EIngabef. f. B.'!$G$5</f>
        <v>0.614285714285714</v>
      </c>
      <c r="D50" s="37" t="n">
        <f aca="false">('EIngabef. f. B.'!$G$5-Momente!B50)/'EIngabef. f. B.'!$G$5</f>
        <v>0.385714285714286</v>
      </c>
      <c r="F50" s="36" t="n">
        <f aca="false">((C50*D50)/2)*'EIngabef. f. B.'!$G$7*'EIngabef. f. B.'!$G$5*'EIngabef. f. B.'!$G$5</f>
        <v>72263.280114</v>
      </c>
      <c r="G50" s="36" t="n">
        <f aca="false">IF(B50&gt;'EIngabef. f. B.'!$G$11,Momente!D50*'EIngabef. f. B.'!$G$11*'EIngabef. f. B.'!$G$9,Momente!C50*('EIngabef. f. B.'!$G$5-'EIngabef. f. B.'!$G$11)*'EIngabef. f. B.'!$G$9)</f>
        <v>15428.5714285714</v>
      </c>
      <c r="H50" s="36" t="n">
        <f aca="false">IF(B50&gt;'EIngabef. f. B.'!$G$15,Momente!D50*'EIngabef. f. B.'!$G$15*'EIngabef. f. B.'!$G$13,Momente!C50*('EIngabef. f. B.'!$G$5-'EIngabef. f. B.'!$G$15)*'EIngabef. f. B.'!$G$13)</f>
        <v>50142.8571428571</v>
      </c>
      <c r="I50" s="36" t="n">
        <f aca="false">SUM(F50:H50)</f>
        <v>137834.708685429</v>
      </c>
      <c r="J50" s="38" t="n">
        <f aca="false">B50</f>
        <v>8.6</v>
      </c>
    </row>
    <row r="51" customFormat="false" ht="15" hidden="false" customHeight="false" outlineLevel="0" collapsed="false">
      <c r="B51" s="36" t="n">
        <f aca="false">'EIngabef. f. B.'!$G$5/70+B50</f>
        <v>8.8</v>
      </c>
      <c r="C51" s="37" t="n">
        <f aca="false">B51/'EIngabef. f. B.'!$G$5</f>
        <v>0.628571428571429</v>
      </c>
      <c r="D51" s="37" t="n">
        <f aca="false">('EIngabef. f. B.'!$G$5-Momente!B51)/'EIngabef. f. B.'!$G$5</f>
        <v>0.371428571428571</v>
      </c>
      <c r="F51" s="36" t="n">
        <f aca="false">((C51*D51)/2)*'EIngabef. f. B.'!$G$7*'EIngabef. f. B.'!$G$5*'EIngabef. f. B.'!$G$5</f>
        <v>71205.161456</v>
      </c>
      <c r="G51" s="36" t="n">
        <f aca="false">IF(B51&gt;'EIngabef. f. B.'!$G$11,Momente!D51*'EIngabef. f. B.'!$G$11*'EIngabef. f. B.'!$G$9,Momente!C51*('EIngabef. f. B.'!$G$5-'EIngabef. f. B.'!$G$11)*'EIngabef. f. B.'!$G$9)</f>
        <v>14857.1428571429</v>
      </c>
      <c r="H51" s="36" t="n">
        <f aca="false">IF(B51&gt;'EIngabef. f. B.'!$G$15,Momente!D51*'EIngabef. f. B.'!$G$15*'EIngabef. f. B.'!$G$13,Momente!C51*('EIngabef. f. B.'!$G$5-'EIngabef. f. B.'!$G$15)*'EIngabef. f. B.'!$G$13)</f>
        <v>48285.7142857143</v>
      </c>
      <c r="I51" s="36" t="n">
        <f aca="false">SUM(F51:H51)</f>
        <v>134348.018598857</v>
      </c>
      <c r="J51" s="38" t="n">
        <f aca="false">B51</f>
        <v>8.8</v>
      </c>
    </row>
    <row r="52" customFormat="false" ht="15" hidden="false" customHeight="false" outlineLevel="0" collapsed="false">
      <c r="B52" s="36" t="n">
        <f aca="false">'EIngabef. f. B.'!$G$5/70+B51</f>
        <v>9</v>
      </c>
      <c r="C52" s="37" t="n">
        <f aca="false">B52/'EIngabef. f. B.'!$G$5</f>
        <v>0.642857142857143</v>
      </c>
      <c r="D52" s="37" t="n">
        <f aca="false">('EIngabef. f. B.'!$G$5-Momente!B52)/'EIngabef. f. B.'!$G$5</f>
        <v>0.357142857142857</v>
      </c>
      <c r="F52" s="36" t="n">
        <f aca="false">((C52*D52)/2)*'EIngabef. f. B.'!$G$7*'EIngabef. f. B.'!$G$5*'EIngabef. f. B.'!$G$5</f>
        <v>70022.55825</v>
      </c>
      <c r="G52" s="36" t="n">
        <f aca="false">IF(B52&gt;'EIngabef. f. B.'!$G$11,Momente!D52*'EIngabef. f. B.'!$G$11*'EIngabef. f. B.'!$G$9,Momente!C52*('EIngabef. f. B.'!$G$5-'EIngabef. f. B.'!$G$11)*'EIngabef. f. B.'!$G$9)</f>
        <v>14285.7142857143</v>
      </c>
      <c r="H52" s="36" t="n">
        <f aca="false">IF(B52&gt;'EIngabef. f. B.'!$G$15,Momente!D52*'EIngabef. f. B.'!$G$15*'EIngabef. f. B.'!$G$13,Momente!C52*('EIngabef. f. B.'!$G$5-'EIngabef. f. B.'!$G$15)*'EIngabef. f. B.'!$G$13)</f>
        <v>46428.5714285714</v>
      </c>
      <c r="I52" s="36" t="n">
        <f aca="false">SUM(F52:H52)</f>
        <v>130736.843964286</v>
      </c>
      <c r="J52" s="38" t="n">
        <f aca="false">B52</f>
        <v>9</v>
      </c>
    </row>
    <row r="53" customFormat="false" ht="15" hidden="false" customHeight="false" outlineLevel="0" collapsed="false">
      <c r="B53" s="36" t="n">
        <f aca="false">'EIngabef. f. B.'!$G$5/70+B52</f>
        <v>9.2</v>
      </c>
      <c r="C53" s="37" t="n">
        <f aca="false">B53/'EIngabef. f. B.'!$G$5</f>
        <v>0.657142857142857</v>
      </c>
      <c r="D53" s="37" t="n">
        <f aca="false">('EIngabef. f. B.'!$G$5-Momente!B53)/'EIngabef. f. B.'!$G$5</f>
        <v>0.342857142857143</v>
      </c>
      <c r="F53" s="36" t="n">
        <f aca="false">((C53*D53)/2)*'EIngabef. f. B.'!$G$7*'EIngabef. f. B.'!$G$5*'EIngabef. f. B.'!$G$5</f>
        <v>68715.470496</v>
      </c>
      <c r="G53" s="36" t="n">
        <f aca="false">IF(B53&gt;'EIngabef. f. B.'!$G$11,Momente!D53*'EIngabef. f. B.'!$G$11*'EIngabef. f. B.'!$G$9,Momente!C53*('EIngabef. f. B.'!$G$5-'EIngabef. f. B.'!$G$11)*'EIngabef. f. B.'!$G$9)</f>
        <v>13714.2857142857</v>
      </c>
      <c r="H53" s="36" t="n">
        <f aca="false">IF(B53&gt;'EIngabef. f. B.'!$G$15,Momente!D53*'EIngabef. f. B.'!$G$15*'EIngabef. f. B.'!$G$13,Momente!C53*('EIngabef. f. B.'!$G$5-'EIngabef. f. B.'!$G$15)*'EIngabef. f. B.'!$G$13)</f>
        <v>44571.4285714286</v>
      </c>
      <c r="I53" s="36" t="n">
        <f aca="false">SUM(F53:H53)</f>
        <v>127001.184781714</v>
      </c>
      <c r="J53" s="38" t="n">
        <f aca="false">B53</f>
        <v>9.2</v>
      </c>
    </row>
    <row r="54" customFormat="false" ht="15" hidden="false" customHeight="false" outlineLevel="0" collapsed="false">
      <c r="B54" s="36" t="n">
        <f aca="false">'EIngabef. f. B.'!$G$5/70+B53</f>
        <v>9.4</v>
      </c>
      <c r="C54" s="37" t="n">
        <f aca="false">B54/'EIngabef. f. B.'!$G$5</f>
        <v>0.671428571428571</v>
      </c>
      <c r="D54" s="37" t="n">
        <f aca="false">('EIngabef. f. B.'!$G$5-Momente!B54)/'EIngabef. f. B.'!$G$5</f>
        <v>0.328571428571429</v>
      </c>
      <c r="F54" s="36" t="n">
        <f aca="false">((C54*D54)/2)*'EIngabef. f. B.'!$G$7*'EIngabef. f. B.'!$G$5*'EIngabef. f. B.'!$G$5</f>
        <v>67283.898194</v>
      </c>
      <c r="G54" s="36" t="n">
        <f aca="false">IF(B54&gt;'EIngabef. f. B.'!$G$11,Momente!D54*'EIngabef. f. B.'!$G$11*'EIngabef. f. B.'!$G$9,Momente!C54*('EIngabef. f. B.'!$G$5-'EIngabef. f. B.'!$G$11)*'EIngabef. f. B.'!$G$9)</f>
        <v>13142.8571428571</v>
      </c>
      <c r="H54" s="36" t="n">
        <f aca="false">IF(B54&gt;'EIngabef. f. B.'!$G$15,Momente!D54*'EIngabef. f. B.'!$G$15*'EIngabef. f. B.'!$G$13,Momente!C54*('EIngabef. f. B.'!$G$5-'EIngabef. f. B.'!$G$15)*'EIngabef. f. B.'!$G$13)</f>
        <v>42714.2857142857</v>
      </c>
      <c r="I54" s="36" t="n">
        <f aca="false">SUM(F54:H54)</f>
        <v>123141.041051143</v>
      </c>
      <c r="J54" s="38" t="n">
        <f aca="false">B54</f>
        <v>9.4</v>
      </c>
    </row>
    <row r="55" customFormat="false" ht="15" hidden="false" customHeight="false" outlineLevel="0" collapsed="false">
      <c r="B55" s="36" t="n">
        <f aca="false">'EIngabef. f. B.'!$G$5/70+B54</f>
        <v>9.6</v>
      </c>
      <c r="C55" s="37" t="n">
        <f aca="false">B55/'EIngabef. f. B.'!$G$5</f>
        <v>0.685714285714286</v>
      </c>
      <c r="D55" s="37" t="n">
        <f aca="false">('EIngabef. f. B.'!$G$5-Momente!B55)/'EIngabef. f. B.'!$G$5</f>
        <v>0.314285714285714</v>
      </c>
      <c r="F55" s="36" t="n">
        <f aca="false">((C55*D55)/2)*'EIngabef. f. B.'!$G$7*'EIngabef. f. B.'!$G$5*'EIngabef. f. B.'!$G$5</f>
        <v>65727.841344</v>
      </c>
      <c r="G55" s="36" t="n">
        <f aca="false">IF(B55&gt;'EIngabef. f. B.'!$G$11,Momente!D55*'EIngabef. f. B.'!$G$11*'EIngabef. f. B.'!$G$9,Momente!C55*('EIngabef. f. B.'!$G$5-'EIngabef. f. B.'!$G$11)*'EIngabef. f. B.'!$G$9)</f>
        <v>12571.4285714286</v>
      </c>
      <c r="H55" s="36" t="n">
        <f aca="false">IF(B55&gt;'EIngabef. f. B.'!$G$15,Momente!D55*'EIngabef. f. B.'!$G$15*'EIngabef. f. B.'!$G$13,Momente!C55*('EIngabef. f. B.'!$G$5-'EIngabef. f. B.'!$G$15)*'EIngabef. f. B.'!$G$13)</f>
        <v>40857.1428571429</v>
      </c>
      <c r="I55" s="36" t="n">
        <f aca="false">SUM(F55:H55)</f>
        <v>119156.412772571</v>
      </c>
      <c r="J55" s="38" t="n">
        <f aca="false">B55</f>
        <v>9.6</v>
      </c>
    </row>
    <row r="56" customFormat="false" ht="15" hidden="false" customHeight="false" outlineLevel="0" collapsed="false">
      <c r="B56" s="36" t="n">
        <f aca="false">'EIngabef. f. B.'!$G$5/70+B55</f>
        <v>9.8</v>
      </c>
      <c r="C56" s="37" t="n">
        <f aca="false">B56/'EIngabef. f. B.'!$G$5</f>
        <v>0.7</v>
      </c>
      <c r="D56" s="37" t="n">
        <f aca="false">('EIngabef. f. B.'!$G$5-Momente!B56)/'EIngabef. f. B.'!$G$5</f>
        <v>0.3</v>
      </c>
      <c r="F56" s="36" t="n">
        <f aca="false">((C56*D56)/2)*'EIngabef. f. B.'!$G$7*'EIngabef. f. B.'!$G$5*'EIngabef. f. B.'!$G$5</f>
        <v>64047.299946</v>
      </c>
      <c r="G56" s="36" t="n">
        <f aca="false">IF(B56&gt;'EIngabef. f. B.'!$G$11,Momente!D56*'EIngabef. f. B.'!$G$11*'EIngabef. f. B.'!$G$9,Momente!C56*('EIngabef. f. B.'!$G$5-'EIngabef. f. B.'!$G$11)*'EIngabef. f. B.'!$G$9)</f>
        <v>12000</v>
      </c>
      <c r="H56" s="36" t="n">
        <f aca="false">IF(B56&gt;'EIngabef. f. B.'!$G$15,Momente!D56*'EIngabef. f. B.'!$G$15*'EIngabef. f. B.'!$G$13,Momente!C56*('EIngabef. f. B.'!$G$5-'EIngabef. f. B.'!$G$15)*'EIngabef. f. B.'!$G$13)</f>
        <v>39000</v>
      </c>
      <c r="I56" s="36" t="n">
        <f aca="false">SUM(F56:H56)</f>
        <v>115047.299946</v>
      </c>
      <c r="J56" s="38" t="n">
        <f aca="false">B56</f>
        <v>9.8</v>
      </c>
    </row>
    <row r="57" customFormat="false" ht="15" hidden="false" customHeight="false" outlineLevel="0" collapsed="false">
      <c r="B57" s="36" t="n">
        <f aca="false">'EIngabef. f. B.'!$G$5/70+B56</f>
        <v>10</v>
      </c>
      <c r="C57" s="37" t="n">
        <f aca="false">B57/'EIngabef. f. B.'!$G$5</f>
        <v>0.714285714285714</v>
      </c>
      <c r="D57" s="37" t="n">
        <f aca="false">('EIngabef. f. B.'!$G$5-Momente!B57)/'EIngabef. f. B.'!$G$5</f>
        <v>0.285714285714286</v>
      </c>
      <c r="F57" s="36" t="n">
        <f aca="false">((C57*D57)/2)*'EIngabef. f. B.'!$G$7*'EIngabef. f. B.'!$G$5*'EIngabef. f. B.'!$G$5</f>
        <v>62242.274</v>
      </c>
      <c r="G57" s="36" t="n">
        <f aca="false">IF(B57&gt;'EIngabef. f. B.'!$G$11,Momente!D57*'EIngabef. f. B.'!$G$11*'EIngabef. f. B.'!$G$9,Momente!C57*('EIngabef. f. B.'!$G$5-'EIngabef. f. B.'!$G$11)*'EIngabef. f. B.'!$G$9)</f>
        <v>11428.5714285714</v>
      </c>
      <c r="H57" s="36" t="n">
        <f aca="false">IF(B57&gt;'EIngabef. f. B.'!$G$15,Momente!D57*'EIngabef. f. B.'!$G$15*'EIngabef. f. B.'!$G$13,Momente!C57*('EIngabef. f. B.'!$G$5-'EIngabef. f. B.'!$G$15)*'EIngabef. f. B.'!$G$13)</f>
        <v>37142.8571428572</v>
      </c>
      <c r="I57" s="36" t="n">
        <f aca="false">SUM(F57:H57)</f>
        <v>110813.702571429</v>
      </c>
      <c r="J57" s="38" t="n">
        <f aca="false">B57</f>
        <v>10</v>
      </c>
    </row>
    <row r="58" customFormat="false" ht="15" hidden="false" customHeight="false" outlineLevel="0" collapsed="false">
      <c r="B58" s="36" t="n">
        <f aca="false">'EIngabef. f. B.'!$G$5/70+B57</f>
        <v>10.2</v>
      </c>
      <c r="C58" s="37" t="n">
        <f aca="false">B58/'EIngabef. f. B.'!$G$5</f>
        <v>0.728571428571428</v>
      </c>
      <c r="D58" s="37" t="n">
        <f aca="false">('EIngabef. f. B.'!$G$5-Momente!B58)/'EIngabef. f. B.'!$G$5</f>
        <v>0.271428571428572</v>
      </c>
      <c r="F58" s="36" t="n">
        <f aca="false">((C58*D58)/2)*'EIngabef. f. B.'!$G$7*'EIngabef. f. B.'!$G$5*'EIngabef. f. B.'!$G$5</f>
        <v>60312.763506</v>
      </c>
      <c r="G58" s="36" t="n">
        <f aca="false">IF(B58&gt;'EIngabef. f. B.'!$G$11,Momente!D58*'EIngabef. f. B.'!$G$11*'EIngabef. f. B.'!$G$9,Momente!C58*('EIngabef. f. B.'!$G$5-'EIngabef. f. B.'!$G$11)*'EIngabef. f. B.'!$G$9)</f>
        <v>10857.1428571429</v>
      </c>
      <c r="H58" s="36" t="n">
        <f aca="false">IF(B58&gt;'EIngabef. f. B.'!$G$15,Momente!D58*'EIngabef. f. B.'!$G$15*'EIngabef. f. B.'!$G$13,Momente!C58*('EIngabef. f. B.'!$G$5-'EIngabef. f. B.'!$G$15)*'EIngabef. f. B.'!$G$13)</f>
        <v>35285.7142857143</v>
      </c>
      <c r="I58" s="36" t="n">
        <f aca="false">SUM(F58:H58)</f>
        <v>106455.620648857</v>
      </c>
      <c r="J58" s="38" t="n">
        <f aca="false">B58</f>
        <v>10.2</v>
      </c>
    </row>
    <row r="59" customFormat="false" ht="15" hidden="false" customHeight="false" outlineLevel="0" collapsed="false">
      <c r="B59" s="36" t="n">
        <f aca="false">'EIngabef. f. B.'!$G$5/70+B58</f>
        <v>10.4</v>
      </c>
      <c r="C59" s="37" t="n">
        <f aca="false">B59/'EIngabef. f. B.'!$G$5</f>
        <v>0.742857142857143</v>
      </c>
      <c r="D59" s="37" t="n">
        <f aca="false">('EIngabef. f. B.'!$G$5-Momente!B59)/'EIngabef. f. B.'!$G$5</f>
        <v>0.257142857142857</v>
      </c>
      <c r="F59" s="36" t="n">
        <f aca="false">((C59*D59)/2)*'EIngabef. f. B.'!$G$7*'EIngabef. f. B.'!$G$5*'EIngabef. f. B.'!$G$5</f>
        <v>58258.768464</v>
      </c>
      <c r="G59" s="36" t="n">
        <f aca="false">IF(B59&gt;'EIngabef. f. B.'!$G$11,Momente!D59*'EIngabef. f. B.'!$G$11*'EIngabef. f. B.'!$G$9,Momente!C59*('EIngabef. f. B.'!$G$5-'EIngabef. f. B.'!$G$11)*'EIngabef. f. B.'!$G$9)</f>
        <v>10285.7142857143</v>
      </c>
      <c r="H59" s="36" t="n">
        <f aca="false">IF(B59&gt;'EIngabef. f. B.'!$G$15,Momente!D59*'EIngabef. f. B.'!$G$15*'EIngabef. f. B.'!$G$13,Momente!C59*('EIngabef. f. B.'!$G$5-'EIngabef. f. B.'!$G$15)*'EIngabef. f. B.'!$G$13)</f>
        <v>33428.5714285715</v>
      </c>
      <c r="I59" s="36" t="n">
        <f aca="false">SUM(F59:H59)</f>
        <v>101973.054178286</v>
      </c>
      <c r="J59" s="38" t="n">
        <f aca="false">B59</f>
        <v>10.4</v>
      </c>
    </row>
    <row r="60" customFormat="false" ht="15" hidden="false" customHeight="false" outlineLevel="0" collapsed="false">
      <c r="B60" s="36" t="n">
        <f aca="false">'EIngabef. f. B.'!$G$5/70+B59</f>
        <v>10.6</v>
      </c>
      <c r="C60" s="37" t="n">
        <f aca="false">B60/'EIngabef. f. B.'!$G$5</f>
        <v>0.757142857142857</v>
      </c>
      <c r="D60" s="37" t="n">
        <f aca="false">('EIngabef. f. B.'!$G$5-Momente!B60)/'EIngabef. f. B.'!$G$5</f>
        <v>0.242857142857143</v>
      </c>
      <c r="F60" s="36" t="n">
        <f aca="false">((C60*D60)/2)*'EIngabef. f. B.'!$G$7*'EIngabef. f. B.'!$G$5*'EIngabef. f. B.'!$G$5</f>
        <v>56080.2888740001</v>
      </c>
      <c r="G60" s="36" t="n">
        <f aca="false">IF(B60&gt;'EIngabef. f. B.'!$G$11,Momente!D60*'EIngabef. f. B.'!$G$11*'EIngabef. f. B.'!$G$9,Momente!C60*('EIngabef. f. B.'!$G$5-'EIngabef. f. B.'!$G$11)*'EIngabef. f. B.'!$G$9)</f>
        <v>9714.28571428573</v>
      </c>
      <c r="H60" s="36" t="n">
        <f aca="false">IF(B60&gt;'EIngabef. f. B.'!$G$15,Momente!D60*'EIngabef. f. B.'!$G$15*'EIngabef. f. B.'!$G$13,Momente!C60*('EIngabef. f. B.'!$G$5-'EIngabef. f. B.'!$G$15)*'EIngabef. f. B.'!$G$13)</f>
        <v>31571.4285714286</v>
      </c>
      <c r="I60" s="36" t="n">
        <f aca="false">SUM(F60:H60)</f>
        <v>97366.0031597144</v>
      </c>
      <c r="J60" s="38" t="n">
        <f aca="false">B60</f>
        <v>10.6</v>
      </c>
    </row>
    <row r="61" customFormat="false" ht="15" hidden="false" customHeight="false" outlineLevel="0" collapsed="false">
      <c r="B61" s="36" t="n">
        <f aca="false">'EIngabef. f. B.'!$G$5/70+B60</f>
        <v>10.8</v>
      </c>
      <c r="C61" s="37" t="n">
        <f aca="false">B61/'EIngabef. f. B.'!$G$5</f>
        <v>0.771428571428571</v>
      </c>
      <c r="D61" s="37" t="n">
        <f aca="false">('EIngabef. f. B.'!$G$5-Momente!B61)/'EIngabef. f. B.'!$G$5</f>
        <v>0.228571428571429</v>
      </c>
      <c r="F61" s="36" t="n">
        <f aca="false">((C61*D61)/2)*'EIngabef. f. B.'!$G$7*'EIngabef. f. B.'!$G$5*'EIngabef. f. B.'!$G$5</f>
        <v>53777.3247360001</v>
      </c>
      <c r="G61" s="36" t="n">
        <f aca="false">IF(B61&gt;'EIngabef. f. B.'!$G$11,Momente!D61*'EIngabef. f. B.'!$G$11*'EIngabef. f. B.'!$G$9,Momente!C61*('EIngabef. f. B.'!$G$5-'EIngabef. f. B.'!$G$11)*'EIngabef. f. B.'!$G$9)</f>
        <v>9142.85714285716</v>
      </c>
      <c r="H61" s="36" t="n">
        <f aca="false">IF(B61&gt;'EIngabef. f. B.'!$G$15,Momente!D61*'EIngabef. f. B.'!$G$15*'EIngabef. f. B.'!$G$13,Momente!C61*('EIngabef. f. B.'!$G$5-'EIngabef. f. B.'!$G$15)*'EIngabef. f. B.'!$G$13)</f>
        <v>29714.2857142858</v>
      </c>
      <c r="I61" s="36" t="n">
        <f aca="false">SUM(F61:H61)</f>
        <v>92634.467593143</v>
      </c>
      <c r="J61" s="38" t="n">
        <f aca="false">B61</f>
        <v>10.8</v>
      </c>
    </row>
    <row r="62" customFormat="false" ht="15" hidden="false" customHeight="false" outlineLevel="0" collapsed="false">
      <c r="B62" s="36" t="n">
        <f aca="false">'EIngabef. f. B.'!$G$5/70+B61</f>
        <v>11</v>
      </c>
      <c r="C62" s="37" t="n">
        <f aca="false">B62/'EIngabef. f. B.'!$G$5</f>
        <v>0.785714285714285</v>
      </c>
      <c r="D62" s="37" t="n">
        <f aca="false">('EIngabef. f. B.'!$G$5-Momente!B62)/'EIngabef. f. B.'!$G$5</f>
        <v>0.214285714285715</v>
      </c>
      <c r="F62" s="36" t="n">
        <f aca="false">((C62*D62)/2)*'EIngabef. f. B.'!$G$7*'EIngabef. f. B.'!$G$5*'EIngabef. f. B.'!$G$5</f>
        <v>51349.8760500001</v>
      </c>
      <c r="G62" s="36" t="n">
        <f aca="false">IF(B62&gt;'EIngabef. f. B.'!$G$11,Momente!D62*'EIngabef. f. B.'!$G$11*'EIngabef. f. B.'!$G$9,Momente!C62*('EIngabef. f. B.'!$G$5-'EIngabef. f. B.'!$G$11)*'EIngabef. f. B.'!$G$9)</f>
        <v>8571.42857142859</v>
      </c>
      <c r="H62" s="36" t="n">
        <f aca="false">IF(B62&gt;'EIngabef. f. B.'!$G$15,Momente!D62*'EIngabef. f. B.'!$G$15*'EIngabef. f. B.'!$G$13,Momente!C62*('EIngabef. f. B.'!$G$5-'EIngabef. f. B.'!$G$15)*'EIngabef. f. B.'!$G$13)</f>
        <v>27857.1428571429</v>
      </c>
      <c r="I62" s="36" t="n">
        <f aca="false">SUM(F62:H62)</f>
        <v>87778.4474785716</v>
      </c>
      <c r="J62" s="38" t="n">
        <f aca="false">B62</f>
        <v>11</v>
      </c>
    </row>
    <row r="63" customFormat="false" ht="15" hidden="false" customHeight="false" outlineLevel="0" collapsed="false">
      <c r="B63" s="36" t="n">
        <f aca="false">'EIngabef. f. B.'!$G$5/70+B62</f>
        <v>11.2</v>
      </c>
      <c r="C63" s="37" t="n">
        <f aca="false">B63/'EIngabef. f. B.'!$G$5</f>
        <v>0.8</v>
      </c>
      <c r="D63" s="37" t="n">
        <f aca="false">('EIngabef. f. B.'!$G$5-Momente!B63)/'EIngabef. f. B.'!$G$5</f>
        <v>0.200000000000001</v>
      </c>
      <c r="F63" s="36" t="n">
        <f aca="false">((C63*D63)/2)*'EIngabef. f. B.'!$G$7*'EIngabef. f. B.'!$G$5*'EIngabef. f. B.'!$G$5</f>
        <v>48797.9428160001</v>
      </c>
      <c r="G63" s="36" t="n">
        <f aca="false">IF(B63&gt;'EIngabef. f. B.'!$G$11,Momente!D63*'EIngabef. f. B.'!$G$11*'EIngabef. f. B.'!$G$9,Momente!C63*('EIngabef. f. B.'!$G$5-'EIngabef. f. B.'!$G$11)*'EIngabef. f. B.'!$G$9)</f>
        <v>8000.00000000002</v>
      </c>
      <c r="H63" s="36" t="n">
        <f aca="false">IF(B63&gt;'EIngabef. f. B.'!$G$15,Momente!D63*'EIngabef. f. B.'!$G$15*'EIngabef. f. B.'!$G$13,Momente!C63*('EIngabef. f. B.'!$G$5-'EIngabef. f. B.'!$G$15)*'EIngabef. f. B.'!$G$13)</f>
        <v>26000.0000000001</v>
      </c>
      <c r="I63" s="36" t="n">
        <f aca="false">SUM(F63:H63)</f>
        <v>82797.9428160002</v>
      </c>
      <c r="J63" s="38" t="n">
        <f aca="false">B63</f>
        <v>11.2</v>
      </c>
    </row>
    <row r="64" customFormat="false" ht="15" hidden="false" customHeight="false" outlineLevel="0" collapsed="false">
      <c r="B64" s="36" t="n">
        <f aca="false">'EIngabef. f. B.'!$G$5/70+B63</f>
        <v>11.4</v>
      </c>
      <c r="C64" s="37" t="n">
        <f aca="false">B64/'EIngabef. f. B.'!$G$5</f>
        <v>0.814285714285714</v>
      </c>
      <c r="D64" s="37" t="n">
        <f aca="false">('EIngabef. f. B.'!$G$5-Momente!B64)/'EIngabef. f. B.'!$G$5</f>
        <v>0.185714285714286</v>
      </c>
      <c r="F64" s="36" t="n">
        <f aca="false">((C64*D64)/2)*'EIngabef. f. B.'!$G$7*'EIngabef. f. B.'!$G$5*'EIngabef. f. B.'!$G$5</f>
        <v>46121.5250340001</v>
      </c>
      <c r="G64" s="36" t="n">
        <f aca="false">IF(B64&gt;'EIngabef. f. B.'!$G$11,Momente!D64*'EIngabef. f. B.'!$G$11*'EIngabef. f. B.'!$G$9,Momente!C64*('EIngabef. f. B.'!$G$5-'EIngabef. f. B.'!$G$11)*'EIngabef. f. B.'!$G$9)</f>
        <v>7428.57142857145</v>
      </c>
      <c r="H64" s="36" t="n">
        <f aca="false">IF(B64&gt;'EIngabef. f. B.'!$G$15,Momente!D64*'EIngabef. f. B.'!$G$15*'EIngabef. f. B.'!$G$13,Momente!C64*('EIngabef. f. B.'!$G$5-'EIngabef. f. B.'!$G$15)*'EIngabef. f. B.'!$G$13)</f>
        <v>24142.8571428572</v>
      </c>
      <c r="I64" s="36" t="n">
        <f aca="false">SUM(F64:H64)</f>
        <v>77692.9536054288</v>
      </c>
      <c r="J64" s="38" t="n">
        <f aca="false">B64</f>
        <v>11.4</v>
      </c>
    </row>
    <row r="65" customFormat="false" ht="15" hidden="false" customHeight="false" outlineLevel="0" collapsed="false">
      <c r="B65" s="36" t="n">
        <f aca="false">'EIngabef. f. B.'!$G$5/70+B64</f>
        <v>11.6</v>
      </c>
      <c r="C65" s="37" t="n">
        <f aca="false">B65/'EIngabef. f. B.'!$G$5</f>
        <v>0.828571428571428</v>
      </c>
      <c r="D65" s="37" t="n">
        <f aca="false">('EIngabef. f. B.'!$G$5-Momente!B65)/'EIngabef. f. B.'!$G$5</f>
        <v>0.171428571428572</v>
      </c>
      <c r="F65" s="36" t="n">
        <f aca="false">((C65*D65)/2)*'EIngabef. f. B.'!$G$7*'EIngabef. f. B.'!$G$5*'EIngabef. f. B.'!$G$5</f>
        <v>43320.6227040001</v>
      </c>
      <c r="G65" s="36" t="n">
        <f aca="false">IF(B65&gt;'EIngabef. f. B.'!$G$11,Momente!D65*'EIngabef. f. B.'!$G$11*'EIngabef. f. B.'!$G$9,Momente!C65*('EIngabef. f. B.'!$G$5-'EIngabef. f. B.'!$G$11)*'EIngabef. f. B.'!$G$9)</f>
        <v>6857.14285714288</v>
      </c>
      <c r="H65" s="36" t="n">
        <f aca="false">IF(B65&gt;'EIngabef. f. B.'!$G$15,Momente!D65*'EIngabef. f. B.'!$G$15*'EIngabef. f. B.'!$G$13,Momente!C65*('EIngabef. f. B.'!$G$5-'EIngabef. f. B.'!$G$15)*'EIngabef. f. B.'!$G$13)</f>
        <v>22285.7142857144</v>
      </c>
      <c r="I65" s="36" t="n">
        <f aca="false">SUM(F65:H65)</f>
        <v>72463.4798468574</v>
      </c>
      <c r="J65" s="38" t="n">
        <f aca="false">B65</f>
        <v>11.6</v>
      </c>
    </row>
    <row r="66" customFormat="false" ht="15" hidden="false" customHeight="false" outlineLevel="0" collapsed="false">
      <c r="B66" s="36" t="n">
        <f aca="false">'EIngabef. f. B.'!$G$5/70+B65</f>
        <v>11.8</v>
      </c>
      <c r="C66" s="37" t="n">
        <f aca="false">B66/'EIngabef. f. B.'!$G$5</f>
        <v>0.842857142857142</v>
      </c>
      <c r="D66" s="37" t="n">
        <f aca="false">('EIngabef. f. B.'!$G$5-Momente!B66)/'EIngabef. f. B.'!$G$5</f>
        <v>0.157142857142858</v>
      </c>
      <c r="F66" s="36" t="n">
        <f aca="false">((C66*D66)/2)*'EIngabef. f. B.'!$G$7*'EIngabef. f. B.'!$G$5*'EIngabef. f. B.'!$G$5</f>
        <v>40395.2358260002</v>
      </c>
      <c r="G66" s="36" t="n">
        <f aca="false">IF(B66&gt;'EIngabef. f. B.'!$G$11,Momente!D66*'EIngabef. f. B.'!$G$11*'EIngabef. f. B.'!$G$9,Momente!C66*('EIngabef. f. B.'!$G$5-'EIngabef. f. B.'!$G$11)*'EIngabef. f. B.'!$G$9)</f>
        <v>6285.71428571431</v>
      </c>
      <c r="H66" s="36" t="n">
        <f aca="false">IF(B66&gt;'EIngabef. f. B.'!$G$15,Momente!D66*'EIngabef. f. B.'!$G$15*'EIngabef. f. B.'!$G$13,Momente!C66*('EIngabef. f. B.'!$G$5-'EIngabef. f. B.'!$G$15)*'EIngabef. f. B.'!$G$13)</f>
        <v>20428.5714285715</v>
      </c>
      <c r="I66" s="36" t="n">
        <f aca="false">SUM(F66:H66)</f>
        <v>67109.521540286</v>
      </c>
      <c r="J66" s="38" t="n">
        <f aca="false">B66</f>
        <v>11.8</v>
      </c>
    </row>
    <row r="67" customFormat="false" ht="15" hidden="false" customHeight="false" outlineLevel="0" collapsed="false">
      <c r="B67" s="36" t="n">
        <f aca="false">'EIngabef. f. B.'!$G$5/70+B66</f>
        <v>12</v>
      </c>
      <c r="C67" s="37" t="n">
        <f aca="false">B67/'EIngabef. f. B.'!$G$5</f>
        <v>0.857142857142856</v>
      </c>
      <c r="D67" s="37" t="n">
        <f aca="false">('EIngabef. f. B.'!$G$5-Momente!B67)/'EIngabef. f. B.'!$G$5</f>
        <v>0.142857142857144</v>
      </c>
      <c r="F67" s="36" t="n">
        <f aca="false">((C67*D67)/2)*'EIngabef. f. B.'!$G$7*'EIngabef. f. B.'!$G$5*'EIngabef. f. B.'!$G$5</f>
        <v>37345.3644000002</v>
      </c>
      <c r="G67" s="36" t="n">
        <f aca="false">IF(B67&gt;'EIngabef. f. B.'!$G$11,Momente!D67*'EIngabef. f. B.'!$G$11*'EIngabef. f. B.'!$G$9,Momente!C67*('EIngabef. f. B.'!$G$5-'EIngabef. f. B.'!$G$11)*'EIngabef. f. B.'!$G$9)</f>
        <v>5714.28571428574</v>
      </c>
      <c r="H67" s="36" t="n">
        <f aca="false">IF(B67&gt;'EIngabef. f. B.'!$G$15,Momente!D67*'EIngabef. f. B.'!$G$15*'EIngabef. f. B.'!$G$13,Momente!C67*('EIngabef. f. B.'!$G$5-'EIngabef. f. B.'!$G$15)*'EIngabef. f. B.'!$G$13)</f>
        <v>18571.4285714287</v>
      </c>
      <c r="I67" s="36" t="n">
        <f aca="false">SUM(F67:H67)</f>
        <v>61631.0786857146</v>
      </c>
      <c r="J67" s="38" t="n">
        <f aca="false">B67</f>
        <v>12</v>
      </c>
    </row>
    <row r="68" customFormat="false" ht="15" hidden="false" customHeight="false" outlineLevel="0" collapsed="false">
      <c r="B68" s="36" t="n">
        <f aca="false">'EIngabef. f. B.'!$G$5/70+B67</f>
        <v>12.2</v>
      </c>
      <c r="C68" s="37" t="n">
        <f aca="false">B68/'EIngabef. f. B.'!$G$5</f>
        <v>0.871428571428571</v>
      </c>
      <c r="D68" s="37" t="n">
        <f aca="false">('EIngabef. f. B.'!$G$5-Momente!B68)/'EIngabef. f. B.'!$G$5</f>
        <v>0.128571428571429</v>
      </c>
      <c r="F68" s="36" t="n">
        <f aca="false">((C68*D68)/2)*'EIngabef. f. B.'!$G$7*'EIngabef. f. B.'!$G$5*'EIngabef. f. B.'!$G$5</f>
        <v>34171.0084260002</v>
      </c>
      <c r="G68" s="36" t="n">
        <f aca="false">IF(B68&gt;'EIngabef. f. B.'!$G$11,Momente!D68*'EIngabef. f. B.'!$G$11*'EIngabef. f. B.'!$G$9,Momente!C68*('EIngabef. f. B.'!$G$5-'EIngabef. f. B.'!$G$11)*'EIngabef. f. B.'!$G$9)</f>
        <v>5142.85714285718</v>
      </c>
      <c r="H68" s="36" t="n">
        <f aca="false">IF(B68&gt;'EIngabef. f. B.'!$G$15,Momente!D68*'EIngabef. f. B.'!$G$15*'EIngabef. f. B.'!$G$13,Momente!C68*('EIngabef. f. B.'!$G$5-'EIngabef. f. B.'!$G$15)*'EIngabef. f. B.'!$G$13)</f>
        <v>16714.2857142858</v>
      </c>
      <c r="I68" s="36" t="n">
        <f aca="false">SUM(F68:H68)</f>
        <v>56028.1512831432</v>
      </c>
      <c r="J68" s="38" t="n">
        <f aca="false">B68</f>
        <v>12.2</v>
      </c>
    </row>
    <row r="69" customFormat="false" ht="15" hidden="false" customHeight="false" outlineLevel="0" collapsed="false">
      <c r="B69" s="36" t="n">
        <f aca="false">'EIngabef. f. B.'!$G$5/70+B68</f>
        <v>12.4</v>
      </c>
      <c r="C69" s="37" t="n">
        <f aca="false">B69/'EIngabef. f. B.'!$G$5</f>
        <v>0.885714285714285</v>
      </c>
      <c r="D69" s="37" t="n">
        <f aca="false">('EIngabef. f. B.'!$G$5-Momente!B69)/'EIngabef. f. B.'!$G$5</f>
        <v>0.114285714285715</v>
      </c>
      <c r="F69" s="36" t="n">
        <f aca="false">((C69*D69)/2)*'EIngabef. f. B.'!$G$7*'EIngabef. f. B.'!$G$5*'EIngabef. f. B.'!$G$5</f>
        <v>30872.1679040002</v>
      </c>
      <c r="G69" s="36" t="n">
        <f aca="false">IF(B69&gt;'EIngabef. f. B.'!$G$11,Momente!D69*'EIngabef. f. B.'!$G$11*'EIngabef. f. B.'!$G$9,Momente!C69*('EIngabef. f. B.'!$G$5-'EIngabef. f. B.'!$G$11)*'EIngabef. f. B.'!$G$9)</f>
        <v>4571.42857142861</v>
      </c>
      <c r="H69" s="36" t="n">
        <f aca="false">IF(B69&gt;'EIngabef. f. B.'!$G$15,Momente!D69*'EIngabef. f. B.'!$G$15*'EIngabef. f. B.'!$G$13,Momente!C69*('EIngabef. f. B.'!$G$5-'EIngabef. f. B.'!$G$15)*'EIngabef. f. B.'!$G$13)</f>
        <v>14857.142857143</v>
      </c>
      <c r="I69" s="36" t="n">
        <f aca="false">SUM(F69:H69)</f>
        <v>50300.7393325718</v>
      </c>
      <c r="J69" s="38" t="n">
        <f aca="false">B69</f>
        <v>12.4</v>
      </c>
    </row>
    <row r="70" customFormat="false" ht="15" hidden="false" customHeight="false" outlineLevel="0" collapsed="false">
      <c r="B70" s="36" t="n">
        <f aca="false">'EIngabef. f. B.'!$G$5/70+B69</f>
        <v>12.6</v>
      </c>
      <c r="C70" s="37" t="n">
        <f aca="false">B70/'EIngabef. f. B.'!$G$5</f>
        <v>0.899999999999999</v>
      </c>
      <c r="D70" s="37" t="n">
        <f aca="false">('EIngabef. f. B.'!$G$5-Momente!B70)/'EIngabef. f. B.'!$G$5</f>
        <v>0.100000000000001</v>
      </c>
      <c r="F70" s="36" t="n">
        <f aca="false">((C70*D70)/2)*'EIngabef. f. B.'!$G$7*'EIngabef. f. B.'!$G$5*'EIngabef. f. B.'!$G$5</f>
        <v>27448.8428340002</v>
      </c>
      <c r="G70" s="36" t="n">
        <f aca="false">IF(B70&gt;'EIngabef. f. B.'!$G$11,Momente!D70*'EIngabef. f. B.'!$G$11*'EIngabef. f. B.'!$G$9,Momente!C70*('EIngabef. f. B.'!$G$5-'EIngabef. f. B.'!$G$11)*'EIngabef. f. B.'!$G$9)</f>
        <v>4000.00000000004</v>
      </c>
      <c r="H70" s="36" t="n">
        <f aca="false">IF(B70&gt;'EIngabef. f. B.'!$G$15,Momente!D70*'EIngabef. f. B.'!$G$15*'EIngabef. f. B.'!$G$13,Momente!C70*('EIngabef. f. B.'!$G$5-'EIngabef. f. B.'!$G$15)*'EIngabef. f. B.'!$G$13)</f>
        <v>13000.0000000001</v>
      </c>
      <c r="I70" s="36" t="n">
        <f aca="false">SUM(F70:H70)</f>
        <v>44448.8428340004</v>
      </c>
      <c r="J70" s="38" t="n">
        <f aca="false">B70</f>
        <v>12.6</v>
      </c>
    </row>
    <row r="71" customFormat="false" ht="15" hidden="false" customHeight="false" outlineLevel="0" collapsed="false">
      <c r="B71" s="36" t="n">
        <f aca="false">'EIngabef. f. B.'!$G$5/70+B70</f>
        <v>12.8</v>
      </c>
      <c r="C71" s="37" t="n">
        <f aca="false">B71/'EIngabef. f. B.'!$G$5</f>
        <v>0.914285714285713</v>
      </c>
      <c r="D71" s="37" t="n">
        <f aca="false">('EIngabef. f. B.'!$G$5-Momente!B71)/'EIngabef. f. B.'!$G$5</f>
        <v>0.0857142857142867</v>
      </c>
      <c r="F71" s="36" t="n">
        <f aca="false">((C71*D71)/2)*'EIngabef. f. B.'!$G$7*'EIngabef. f. B.'!$G$5*'EIngabef. f. B.'!$G$5</f>
        <v>23901.0332160002</v>
      </c>
      <c r="G71" s="36" t="n">
        <f aca="false">IF(B71&gt;'EIngabef. f. B.'!$G$11,Momente!D71*'EIngabef. f. B.'!$G$11*'EIngabef. f. B.'!$G$9,Momente!C71*('EIngabef. f. B.'!$G$5-'EIngabef. f. B.'!$G$11)*'EIngabef. f. B.'!$G$9)</f>
        <v>3428.57142857147</v>
      </c>
      <c r="H71" s="36" t="n">
        <f aca="false">IF(B71&gt;'EIngabef. f. B.'!$G$15,Momente!D71*'EIngabef. f. B.'!$G$15*'EIngabef. f. B.'!$G$13,Momente!C71*('EIngabef. f. B.'!$G$5-'EIngabef. f. B.'!$G$15)*'EIngabef. f. B.'!$G$13)</f>
        <v>11142.8571428573</v>
      </c>
      <c r="I71" s="36" t="n">
        <f aca="false">SUM(F71:H71)</f>
        <v>38472.461787429</v>
      </c>
      <c r="J71" s="38" t="n">
        <f aca="false">B71</f>
        <v>12.8</v>
      </c>
    </row>
    <row r="72" customFormat="false" ht="15" hidden="false" customHeight="false" outlineLevel="0" collapsed="false">
      <c r="B72" s="36" t="n">
        <f aca="false">'EIngabef. f. B.'!$G$5/70+B71</f>
        <v>13</v>
      </c>
      <c r="C72" s="37" t="n">
        <f aca="false">B72/'EIngabef. f. B.'!$G$5</f>
        <v>0.928571428571428</v>
      </c>
      <c r="D72" s="37" t="n">
        <f aca="false">('EIngabef. f. B.'!$G$5-Momente!B72)/'EIngabef. f. B.'!$G$5</f>
        <v>0.0714285714285724</v>
      </c>
      <c r="F72" s="36" t="n">
        <f aca="false">((C72*D72)/2)*'EIngabef. f. B.'!$G$7*'EIngabef. f. B.'!$G$5*'EIngabef. f. B.'!$G$5</f>
        <v>20228.7390500003</v>
      </c>
      <c r="G72" s="36" t="n">
        <f aca="false">IF(B72&gt;'EIngabef. f. B.'!$G$11,Momente!D72*'EIngabef. f. B.'!$G$11*'EIngabef. f. B.'!$G$9,Momente!C72*('EIngabef. f. B.'!$G$5-'EIngabef. f. B.'!$G$11)*'EIngabef. f. B.'!$G$9)</f>
        <v>2857.1428571429</v>
      </c>
      <c r="H72" s="36" t="n">
        <f aca="false">IF(B72&gt;'EIngabef. f. B.'!$G$15,Momente!D72*'EIngabef. f. B.'!$G$15*'EIngabef. f. B.'!$G$13,Momente!C72*('EIngabef. f. B.'!$G$5-'EIngabef. f. B.'!$G$15)*'EIngabef. f. B.'!$G$13)</f>
        <v>9285.71428571442</v>
      </c>
      <c r="I72" s="36" t="n">
        <f aca="false">SUM(F72:H72)</f>
        <v>32371.5961928576</v>
      </c>
      <c r="J72" s="38" t="n">
        <f aca="false">B72</f>
        <v>13</v>
      </c>
    </row>
    <row r="73" customFormat="false" ht="15" hidden="false" customHeight="false" outlineLevel="0" collapsed="false">
      <c r="B73" s="36" t="n">
        <f aca="false">'EIngabef. f. B.'!$G$5/70+B72</f>
        <v>13.2</v>
      </c>
      <c r="C73" s="37" t="n">
        <f aca="false">B73/'EIngabef. f. B.'!$G$5</f>
        <v>0.942857142857142</v>
      </c>
      <c r="D73" s="37" t="n">
        <f aca="false">('EIngabef. f. B.'!$G$5-Momente!B73)/'EIngabef. f. B.'!$G$5</f>
        <v>0.0571428571428582</v>
      </c>
      <c r="F73" s="36" t="n">
        <f aca="false">((C73*D73)/2)*'EIngabef. f. B.'!$G$7*'EIngabef. f. B.'!$G$5*'EIngabef. f. B.'!$G$5</f>
        <v>16431.9603360003</v>
      </c>
      <c r="G73" s="36" t="n">
        <f aca="false">IF(B73&gt;'EIngabef. f. B.'!$G$11,Momente!D73*'EIngabef. f. B.'!$G$11*'EIngabef. f. B.'!$G$9,Momente!C73*('EIngabef. f. B.'!$G$5-'EIngabef. f. B.'!$G$11)*'EIngabef. f. B.'!$G$9)</f>
        <v>2285.71428571433</v>
      </c>
      <c r="H73" s="36" t="n">
        <f aca="false">IF(B73&gt;'EIngabef. f. B.'!$G$15,Momente!D73*'EIngabef. f. B.'!$G$15*'EIngabef. f. B.'!$G$13,Momente!C73*('EIngabef. f. B.'!$G$5-'EIngabef. f. B.'!$G$15)*'EIngabef. f. B.'!$G$13)</f>
        <v>7428.57142857157</v>
      </c>
      <c r="I73" s="36" t="n">
        <f aca="false">SUM(F73:H73)</f>
        <v>26146.2460502862</v>
      </c>
      <c r="J73" s="38" t="n">
        <f aca="false">B73</f>
        <v>13.2</v>
      </c>
    </row>
    <row r="74" customFormat="false" ht="15" hidden="false" customHeight="false" outlineLevel="0" collapsed="false">
      <c r="B74" s="36" t="n">
        <f aca="false">'EIngabef. f. B.'!$G$5/70+B73</f>
        <v>13.4</v>
      </c>
      <c r="C74" s="37" t="n">
        <f aca="false">B74/'EIngabef. f. B.'!$G$5</f>
        <v>0.957142857142856</v>
      </c>
      <c r="D74" s="37" t="n">
        <f aca="false">('EIngabef. f. B.'!$G$5-Momente!B74)/'EIngabef. f. B.'!$G$5</f>
        <v>0.042857142857144</v>
      </c>
      <c r="F74" s="36" t="n">
        <f aca="false">((C74*D74)/2)*'EIngabef. f. B.'!$G$7*'EIngabef. f. B.'!$G$5*'EIngabef. f. B.'!$G$5</f>
        <v>12510.6970740003</v>
      </c>
      <c r="G74" s="36" t="n">
        <f aca="false">IF(B74&gt;'EIngabef. f. B.'!$G$11,Momente!D74*'EIngabef. f. B.'!$G$11*'EIngabef. f. B.'!$G$9,Momente!C74*('EIngabef. f. B.'!$G$5-'EIngabef. f. B.'!$G$11)*'EIngabef. f. B.'!$G$9)</f>
        <v>1714.28571428576</v>
      </c>
      <c r="H74" s="36" t="n">
        <f aca="false">IF(B74&gt;'EIngabef. f. B.'!$G$15,Momente!D74*'EIngabef. f. B.'!$G$15*'EIngabef. f. B.'!$G$13,Momente!C74*('EIngabef. f. B.'!$G$5-'EIngabef. f. B.'!$G$15)*'EIngabef. f. B.'!$G$13)</f>
        <v>5571.42857142872</v>
      </c>
      <c r="I74" s="36" t="n">
        <f aca="false">SUM(F74:H74)</f>
        <v>19796.4113597148</v>
      </c>
      <c r="J74" s="38" t="n">
        <f aca="false">B74</f>
        <v>13.4</v>
      </c>
    </row>
    <row r="75" customFormat="false" ht="15" hidden="false" customHeight="false" outlineLevel="0" collapsed="false">
      <c r="B75" s="36" t="n">
        <f aca="false">'EIngabef. f. B.'!$G$5/70+B74</f>
        <v>13.6</v>
      </c>
      <c r="C75" s="37" t="n">
        <f aca="false">B75/'EIngabef. f. B.'!$G$5</f>
        <v>0.97142857142857</v>
      </c>
      <c r="D75" s="37" t="n">
        <f aca="false">('EIngabef. f. B.'!$G$5-Momente!B75)/'EIngabef. f. B.'!$G$5</f>
        <v>0.0285714285714297</v>
      </c>
      <c r="F75" s="36" t="n">
        <f aca="false">((C75*D75)/2)*'EIngabef. f. B.'!$G$7*'EIngabef. f. B.'!$G$5*'EIngabef. f. B.'!$G$5</f>
        <v>8464.94926400034</v>
      </c>
      <c r="G75" s="36" t="n">
        <f aca="false">IF(B75&gt;'EIngabef. f. B.'!$G$11,Momente!D75*'EIngabef. f. B.'!$G$11*'EIngabef. f. B.'!$G$9,Momente!C75*('EIngabef. f. B.'!$G$5-'EIngabef. f. B.'!$G$11)*'EIngabef. f. B.'!$G$9)</f>
        <v>1142.85714285719</v>
      </c>
      <c r="H75" s="36" t="n">
        <f aca="false">IF(B75&gt;'EIngabef. f. B.'!$G$15,Momente!D75*'EIngabef. f. B.'!$G$15*'EIngabef. f. B.'!$G$13,Momente!C75*('EIngabef. f. B.'!$G$5-'EIngabef. f. B.'!$G$15)*'EIngabef. f. B.'!$G$13)</f>
        <v>3714.28571428587</v>
      </c>
      <c r="I75" s="36" t="n">
        <f aca="false">SUM(F75:H75)</f>
        <v>13322.0921211434</v>
      </c>
      <c r="J75" s="38" t="n">
        <f aca="false">B75</f>
        <v>13.6</v>
      </c>
    </row>
    <row r="76" customFormat="false" ht="15" hidden="false" customHeight="false" outlineLevel="0" collapsed="false">
      <c r="B76" s="36" t="n">
        <f aca="false">'EIngabef. f. B.'!$G$5/70+B75</f>
        <v>13.8</v>
      </c>
      <c r="C76" s="37" t="n">
        <f aca="false">B76/'EIngabef. f. B.'!$G$5</f>
        <v>0.985714285714285</v>
      </c>
      <c r="D76" s="37" t="n">
        <f aca="false">('EIngabef. f. B.'!$G$5-Momente!B76)/'EIngabef. f. B.'!$G$5</f>
        <v>0.0142857142857155</v>
      </c>
      <c r="F76" s="36" t="n">
        <f aca="false">((C76*D76)/2)*'EIngabef. f. B.'!$G$7*'EIngabef. f. B.'!$G$5*'EIngabef. f. B.'!$G$5</f>
        <v>4294.71690600036</v>
      </c>
      <c r="G76" s="36" t="n">
        <f aca="false">IF(B76&gt;'EIngabef. f. B.'!$G$11,Momente!D76*'EIngabef. f. B.'!$G$11*'EIngabef. f. B.'!$G$9,Momente!C76*('EIngabef. f. B.'!$G$5-'EIngabef. f. B.'!$G$11)*'EIngabef. f. B.'!$G$9)</f>
        <v>571.42857142862</v>
      </c>
      <c r="H76" s="36" t="n">
        <f aca="false">IF(B76&gt;'EIngabef. f. B.'!$G$15,Momente!D76*'EIngabef. f. B.'!$G$15*'EIngabef. f. B.'!$G$13,Momente!C76*('EIngabef. f. B.'!$G$5-'EIngabef. f. B.'!$G$15)*'EIngabef. f. B.'!$G$13)</f>
        <v>1857.14285714302</v>
      </c>
      <c r="I76" s="36" t="n">
        <f aca="false">SUM(F76:H76)</f>
        <v>6723.288334572</v>
      </c>
      <c r="J76" s="38" t="n">
        <f aca="false">B76</f>
        <v>13.8</v>
      </c>
    </row>
    <row r="77" customFormat="false" ht="15" hidden="false" customHeight="false" outlineLevel="0" collapsed="false">
      <c r="B77" s="36" t="n">
        <f aca="false">'EIngabef. f. B.'!$G$5/70+B76</f>
        <v>14</v>
      </c>
      <c r="C77" s="37" t="n">
        <f aca="false">B77/'EIngabef. f. B.'!$G$5</f>
        <v>0.999999999999999</v>
      </c>
      <c r="D77" s="37" t="n">
        <f aca="false">('EIngabef. f. B.'!$G$5-Momente!B77)/'EIngabef. f. B.'!$G$5</f>
        <v>0</v>
      </c>
      <c r="F77" s="36" t="n">
        <f aca="false">((C77*D77)/2)*'EIngabef. f. B.'!$G$7*'EIngabef. f. B.'!$G$5*'EIngabef. f. B.'!$G$5</f>
        <v>0</v>
      </c>
      <c r="G77" s="36" t="n">
        <f aca="false">IF(B77&gt;'EIngabef. f. B.'!$G$11,Momente!D77*'EIngabef. f. B.'!$G$11*'EIngabef. f. B.'!$G$9,Momente!C77*('EIngabef. f. B.'!$G$5-'EIngabef. f. B.'!$G$11)*'EIngabef. f. B.'!$G$9)</f>
        <v>0</v>
      </c>
      <c r="H77" s="36" t="n">
        <f aca="false">IF(B77&gt;'EIngabef. f. B.'!$G$15,Momente!D77*'EIngabef. f. B.'!$G$15*'EIngabef. f. B.'!$G$13,Momente!C77*('EIngabef. f. B.'!$G$5-'EIngabef. f. B.'!$G$15)*'EIngabef. f. B.'!$G$13)</f>
        <v>0</v>
      </c>
      <c r="I77" s="36" t="n">
        <f aca="false">SUM(F77:H77)</f>
        <v>0</v>
      </c>
      <c r="J77" s="38" t="n">
        <f aca="false">B77</f>
        <v>14</v>
      </c>
    </row>
  </sheetData>
  <sheetProtection sheet="false"/>
  <printOptions headings="false" gridLines="false" gridLinesSet="true" horizontalCentered="false" verticalCentered="false"/>
  <pageMargins left="0.509722222222222" right="0.25" top="1" bottom="1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&amp;CInformatik 1&amp;RAnika Stelzl_x000D_1330390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6651162790698" collapsed="true"/>
  </cols>
  <sheetData>
    <row r="1" customFormat="false" ht="15" hidden="false" customHeight="false" outlineLevel="0" collapsed="false">
      <c r="A1" s="0" t="s">
        <v>66</v>
      </c>
      <c r="B1"/>
    </row>
    <row r="2" customFormat="false" ht="15" hidden="false" customHeight="false" outlineLevel="0" collapsed="false">
      <c r="A2" s="11" t="n">
        <v>3.5</v>
      </c>
    </row>
    <row r="3" customFormat="false" ht="15" hidden="false" customHeight="false" outlineLevel="0" collapsed="false">
      <c r="A3" s="11" t="n">
        <v>7</v>
      </c>
    </row>
    <row r="4" customFormat="false" ht="15" hidden="false" customHeight="false" outlineLevel="0" collapsed="false">
      <c r="A4" s="11" t="n">
        <v>10.5</v>
      </c>
    </row>
    <row r="5" customFormat="false" ht="15" hidden="false" customHeight="false" outlineLevel="0" collapsed="false">
      <c r="A5" s="11" t="n">
        <v>14</v>
      </c>
    </row>
  </sheetData>
  <sheetProtection sheet="false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HTL Ortweinschule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Anika Stelzl</cp:lastModifiedBy>
  <cp:lastPrinted>2013-11-08T12:22:20Z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HTL Ortweinschule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