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ormular" sheetId="1" state="visible" r:id="rId2"/>
    <sheet name="Querschnittswerte" sheetId="2" state="visible" r:id="rId3"/>
    <sheet name="Auswertung" sheetId="3" state="hidden" r:id="rId4"/>
  </sheets>
  <definedNames>
    <definedName function="false" hidden="false" name="Auflast" vbProcedure="false">Eingabeformular!$D$7</definedName>
    <definedName function="false" hidden="false" name="Diagramm" vbProcedure="false">Eingabeformular!$B$26:$E$44</definedName>
    <definedName function="false" hidden="false" name="Eigengewicht" vbProcedure="false">Querschnittswerte!$D$21</definedName>
    <definedName function="false" hidden="false" name="Eingabebereich" vbProcedure="false">Eingabeformular!$B$4:$E$16</definedName>
    <definedName function="false" hidden="false" name="Einzellast1" vbProcedure="false">Eingabeformular!$D$9</definedName>
    <definedName function="false" hidden="false" name="Einzellast2" vbProcedure="false">Eingabeformular!$D$13</definedName>
    <definedName function="false" hidden="false" name="Ergebnisse" vbProcedure="false">Eingabeformular!$B$18:$E$24</definedName>
    <definedName function="false" hidden="false" name="Flanschdicke" vbProcedure="false">Querschnittswerte!$D$11</definedName>
    <definedName function="false" hidden="false" name="Max.Moment" vbProcedure="false">Eingabeformular!$D$19</definedName>
    <definedName function="false" hidden="false" name="Nutzereingabe" vbProcedure="false">Eingabeformular!$B$4:$E$16</definedName>
    <definedName function="false" hidden="false" name="Pos.Einzellast1" vbProcedure="false">Eingabeformular!$D$11</definedName>
    <definedName function="false" hidden="false" name="Pos.Einzellast2" vbProcedure="false">Eingabeformular!$D$15</definedName>
    <definedName function="false" hidden="false" name="QSAbmessungen" vbProcedure="false">Querschnittswerte!$B$24:$E$45</definedName>
    <definedName function="false" hidden="false" name="QSBreite" vbProcedure="false">Querschnittswerte!$D$7</definedName>
    <definedName function="false" hidden="false" name="QSEingabe" vbProcedure="false">Querschnittswerte!$B$4:$E$14</definedName>
    <definedName function="false" hidden="false" name="QSEingabebereich" vbProcedure="false">Querschnittswerte!$B$4:$E$14</definedName>
    <definedName function="false" hidden="false" name="QSErgebnisse" vbProcedure="false">Querschnittswerte!$B$16:$E$22</definedName>
    <definedName function="false" hidden="false" name="QSFläche" vbProcedure="false">Querschnittswerte!$D$17</definedName>
    <definedName function="false" hidden="false" name="QSHöhe" vbProcedure="false">Querschnittswerte!$D$5</definedName>
    <definedName function="false" hidden="false" name="Stegdicke" vbProcedure="false">Querschnittswerte!$D$9</definedName>
    <definedName function="false" hidden="false" name="Trägerlänge" vbProcedure="false">Eingabeformular!$D$5</definedName>
    <definedName function="false" hidden="false" name="Trägheitsmoment" vbProcedure="false">Querschnittswerte!$D$19</definedName>
    <definedName function="false" hidden="false" name="Wichte" vbProcedure="false">Querschnittswerte!$D$13</definedName>
    <definedName function="false" hidden="false" name="xmaxMoment" vbProcedure="false">Eingabeformular!$D$23</definedName>
    <definedName function="false" hidden="false" localSheetId="0" name="Länge" vbProcedure="false">Eingabeformular!$C$51:$C$54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<sst xmlns="http://schemas.openxmlformats.org/spreadsheetml/2006/main" count="85" uniqueCount="62">
  <si>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</si>
  <si>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</si>
  <si>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</si>
  <si>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</si>
  <si>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</si>
  <si>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</si>
  <si>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</si>
  <si>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</si>
  <si>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</si>
  <si>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</si>
  <si>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</si>
  <si>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</si>
  <si>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</si>
  <si>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</si>
  <si>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</si>
  <si>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</si>
  <si>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</si>
  <si>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</si>
  <si>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</si>
  <si>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</si>
  <si>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</si>
  <si>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</si>
  <si>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</si>
  <si>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</si>
  <si>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</si>
  <si>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</si>
  <si>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</si>
  <si>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</si>
  <si>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</si>
  <si>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</si>
  <si>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</si>
  <si>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</si>
  <si>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</si>
  <si>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</si>
  <si>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</si>
  <si>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</si>
  <si>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</si>
  <si>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</si>
  <si>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</si>
  <si>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</si>
  <si>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</si>
  <si>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</si>
  <si>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</si>
  <si>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</si>
  <si>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</si>
  <si>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</si>
  <si>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</si>
  <si>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</si>
  <si>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</si>
  <si>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</si>
  <si>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</si>
  <si>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</si>
  <si>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Auflasten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</si>
  <si>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</si>
  <si>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</si>
  <si>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</si>
  <si>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</si>
  <si>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</si>
  <si>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2"/>
        <color rgb="FF000000"/>
        <rFont val="Calibri"/>
        <family val="2"/>
        <charset val="1"/>
      </rPr>
      <t>d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</si>
  <si>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</si>
  <si>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</si>
  <si>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2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</si>
</sst>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FF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92D050"/>
        <bgColor rgb="FF98B855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auswertung!$F$8:$F$78</c:f>
              <c:numCache>
                <c:formatCode>General</c:formatCode>
                <c:ptCount val="71"/>
                <c:pt idx="0">
                  <c:v>0</c:v>
                </c:pt>
                <c:pt idx="1">
                  <c:v>4294.716906</c:v>
                </c:pt>
                <c:pt idx="2">
                  <c:v>8464.949264</c:v>
                </c:pt>
                <c:pt idx="3">
                  <c:v>12510.697074</c:v>
                </c:pt>
                <c:pt idx="4">
                  <c:v>16431.960336</c:v>
                </c:pt>
                <c:pt idx="5">
                  <c:v>20228.73905</c:v>
                </c:pt>
                <c:pt idx="6">
                  <c:v>23901.033216</c:v>
                </c:pt>
                <c:pt idx="7">
                  <c:v>27448.842834</c:v>
                </c:pt>
                <c:pt idx="8">
                  <c:v>30872.167904</c:v>
                </c:pt>
                <c:pt idx="9">
                  <c:v>34171.008426</c:v>
                </c:pt>
                <c:pt idx="10">
                  <c:v>37345.3644</c:v>
                </c:pt>
                <c:pt idx="11">
                  <c:v>40395.235826</c:v>
                </c:pt>
                <c:pt idx="12">
                  <c:v>43320.622704</c:v>
                </c:pt>
                <c:pt idx="13">
                  <c:v>46121.525034</c:v>
                </c:pt>
                <c:pt idx="14">
                  <c:v>48797.942816</c:v>
                </c:pt>
                <c:pt idx="15">
                  <c:v>51349.87605</c:v>
                </c:pt>
                <c:pt idx="16">
                  <c:v>53777.324736</c:v>
                </c:pt>
                <c:pt idx="17">
                  <c:v>56080.288874</c:v>
                </c:pt>
                <c:pt idx="18">
                  <c:v>58258.768464</c:v>
                </c:pt>
                <c:pt idx="19">
                  <c:v>60312.763506</c:v>
                </c:pt>
                <c:pt idx="20">
                  <c:v>62242.274</c:v>
                </c:pt>
                <c:pt idx="21">
                  <c:v>64047.299946</c:v>
                </c:pt>
                <c:pt idx="22">
                  <c:v>65727.841344</c:v>
                </c:pt>
                <c:pt idx="23">
                  <c:v>67283.898194</c:v>
                </c:pt>
                <c:pt idx="24">
                  <c:v>68715.470496</c:v>
                </c:pt>
                <c:pt idx="25">
                  <c:v>70022.55825</c:v>
                </c:pt>
                <c:pt idx="26">
                  <c:v>71205.161456</c:v>
                </c:pt>
                <c:pt idx="27">
                  <c:v>72263.280114</c:v>
                </c:pt>
                <c:pt idx="28">
                  <c:v>73196.914224</c:v>
                </c:pt>
                <c:pt idx="29">
                  <c:v>74006.063786</c:v>
                </c:pt>
                <c:pt idx="30">
                  <c:v>74690.7288</c:v>
                </c:pt>
                <c:pt idx="31">
                  <c:v>75250.909266</c:v>
                </c:pt>
                <c:pt idx="32">
                  <c:v>75686.605184</c:v>
                </c:pt>
                <c:pt idx="33">
                  <c:v>75997.816554</c:v>
                </c:pt>
                <c:pt idx="34">
                  <c:v>76184.543376</c:v>
                </c:pt>
                <c:pt idx="35">
                  <c:v>76246.78565</c:v>
                </c:pt>
                <c:pt idx="36">
                  <c:v>76184.543376</c:v>
                </c:pt>
                <c:pt idx="37">
                  <c:v>75997.816554</c:v>
                </c:pt>
                <c:pt idx="38">
                  <c:v>75686.605184</c:v>
                </c:pt>
                <c:pt idx="39">
                  <c:v>75250.909266</c:v>
                </c:pt>
                <c:pt idx="40">
                  <c:v>74690.7288</c:v>
                </c:pt>
                <c:pt idx="41">
                  <c:v>74006.063786</c:v>
                </c:pt>
                <c:pt idx="42">
                  <c:v>73196.914224</c:v>
                </c:pt>
                <c:pt idx="43">
                  <c:v>72263.280114</c:v>
                </c:pt>
                <c:pt idx="44">
                  <c:v>71205.161456</c:v>
                </c:pt>
                <c:pt idx="45">
                  <c:v>70022.55825</c:v>
                </c:pt>
                <c:pt idx="46">
                  <c:v>68715.470496</c:v>
                </c:pt>
                <c:pt idx="47">
                  <c:v>67283.898194</c:v>
                </c:pt>
                <c:pt idx="48">
                  <c:v>65727.841344</c:v>
                </c:pt>
                <c:pt idx="49">
                  <c:v>64047.299946</c:v>
                </c:pt>
                <c:pt idx="50">
                  <c:v>62242.274</c:v>
                </c:pt>
                <c:pt idx="51">
                  <c:v>60312.763506</c:v>
                </c:pt>
                <c:pt idx="52">
                  <c:v>58258.7684640001</c:v>
                </c:pt>
                <c:pt idx="53">
                  <c:v>56080.2888740001</c:v>
                </c:pt>
                <c:pt idx="54">
                  <c:v>53777.3247360001</c:v>
                </c:pt>
                <c:pt idx="55">
                  <c:v>51349.8760500001</c:v>
                </c:pt>
                <c:pt idx="56">
                  <c:v>48797.9428160001</c:v>
                </c:pt>
                <c:pt idx="57">
                  <c:v>46121.5250340001</c:v>
                </c:pt>
                <c:pt idx="58">
                  <c:v>43320.6227040001</c:v>
                </c:pt>
                <c:pt idx="59">
                  <c:v>40395.2358260002</c:v>
                </c:pt>
                <c:pt idx="60">
                  <c:v>37345.3644000002</c:v>
                </c:pt>
                <c:pt idx="61">
                  <c:v>34171.0084260002</c:v>
                </c:pt>
                <c:pt idx="62">
                  <c:v>30872.1679040002</c:v>
                </c:pt>
                <c:pt idx="63">
                  <c:v>27448.8428340002</c:v>
                </c:pt>
                <c:pt idx="64">
                  <c:v>23901.0332160002</c:v>
                </c:pt>
                <c:pt idx="65">
                  <c:v>20228.7390500003</c:v>
                </c:pt>
                <c:pt idx="66">
                  <c:v>16431.9603360003</c:v>
                </c:pt>
                <c:pt idx="67">
                  <c:v>12510.6970740003</c:v>
                </c:pt>
                <c:pt idx="68">
                  <c:v>8464.94926400034</c:v>
                </c:pt>
                <c:pt idx="69">
                  <c:v>4294.71690600036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auswertung!$G$8:$G$78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auswertung!$H$8:$H$78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auswertung!$B$8:$B$78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auswertung!$I$8:$I$78</c:f>
              <c:numCache>
                <c:formatCode>General</c:formatCode>
                <c:ptCount val="71"/>
                <c:pt idx="0">
                  <c:v>0</c:v>
                </c:pt>
                <c:pt idx="1">
                  <c:v>9866.14547742857</c:v>
                </c:pt>
                <c:pt idx="2">
                  <c:v>19607.8064068571</c:v>
                </c:pt>
                <c:pt idx="3">
                  <c:v>29224.9827882857</c:v>
                </c:pt>
                <c:pt idx="4">
                  <c:v>38717.6746217143</c:v>
                </c:pt>
                <c:pt idx="5">
                  <c:v>48085.8819071429</c:v>
                </c:pt>
                <c:pt idx="6">
                  <c:v>57329.6046445714</c:v>
                </c:pt>
                <c:pt idx="7">
                  <c:v>66448.842834</c:v>
                </c:pt>
                <c:pt idx="8">
                  <c:v>75443.5964754286</c:v>
                </c:pt>
                <c:pt idx="9">
                  <c:v>84313.8655688571</c:v>
                </c:pt>
                <c:pt idx="10">
                  <c:v>93059.6501142857</c:v>
                </c:pt>
                <c:pt idx="11">
                  <c:v>97680.9501117143</c:v>
                </c:pt>
                <c:pt idx="12">
                  <c:v>102177.765561143</c:v>
                </c:pt>
                <c:pt idx="13">
                  <c:v>106550.096462571</c:v>
                </c:pt>
                <c:pt idx="14">
                  <c:v>110797.942816</c:v>
                </c:pt>
                <c:pt idx="15">
                  <c:v>114921.304621429</c:v>
                </c:pt>
                <c:pt idx="16">
                  <c:v>118920.181878857</c:v>
                </c:pt>
                <c:pt idx="17">
                  <c:v>122794.574588286</c:v>
                </c:pt>
                <c:pt idx="18">
                  <c:v>126544.482749714</c:v>
                </c:pt>
                <c:pt idx="19">
                  <c:v>130169.906363143</c:v>
                </c:pt>
                <c:pt idx="20">
                  <c:v>133670.845428571</c:v>
                </c:pt>
                <c:pt idx="21">
                  <c:v>137047.299946</c:v>
                </c:pt>
                <c:pt idx="22">
                  <c:v>140299.269915429</c:v>
                </c:pt>
                <c:pt idx="23">
                  <c:v>143426.755336857</c:v>
                </c:pt>
                <c:pt idx="24">
                  <c:v>146429.756210286</c:v>
                </c:pt>
                <c:pt idx="25">
                  <c:v>149308.272535714</c:v>
                </c:pt>
                <c:pt idx="26">
                  <c:v>152062.304313143</c:v>
                </c:pt>
                <c:pt idx="27">
                  <c:v>154691.851542571</c:v>
                </c:pt>
                <c:pt idx="28">
                  <c:v>157196.914224</c:v>
                </c:pt>
                <c:pt idx="29">
                  <c:v>159577.492357429</c:v>
                </c:pt>
                <c:pt idx="30">
                  <c:v>161833.585942857</c:v>
                </c:pt>
                <c:pt idx="31">
                  <c:v>163965.194980286</c:v>
                </c:pt>
                <c:pt idx="32">
                  <c:v>165972.319469714</c:v>
                </c:pt>
                <c:pt idx="33">
                  <c:v>165854.959411143</c:v>
                </c:pt>
                <c:pt idx="34">
                  <c:v>163613.114804571</c:v>
                </c:pt>
                <c:pt idx="35">
                  <c:v>161246.78565</c:v>
                </c:pt>
                <c:pt idx="36">
                  <c:v>158755.971947429</c:v>
                </c:pt>
                <c:pt idx="37">
                  <c:v>156140.673696857</c:v>
                </c:pt>
                <c:pt idx="38">
                  <c:v>153400.890898286</c:v>
                </c:pt>
                <c:pt idx="39">
                  <c:v>150536.623551714</c:v>
                </c:pt>
                <c:pt idx="40">
                  <c:v>147547.871657143</c:v>
                </c:pt>
                <c:pt idx="41">
                  <c:v>144434.635214571</c:v>
                </c:pt>
                <c:pt idx="42">
                  <c:v>141196.914224</c:v>
                </c:pt>
                <c:pt idx="43">
                  <c:v>137834.708685429</c:v>
                </c:pt>
                <c:pt idx="44">
                  <c:v>134348.018598857</c:v>
                </c:pt>
                <c:pt idx="45">
                  <c:v>130736.843964286</c:v>
                </c:pt>
                <c:pt idx="46">
                  <c:v>127001.184781714</c:v>
                </c:pt>
                <c:pt idx="47">
                  <c:v>123141.041051143</c:v>
                </c:pt>
                <c:pt idx="48">
                  <c:v>119156.412772572</c:v>
                </c:pt>
                <c:pt idx="49">
                  <c:v>115047.299946</c:v>
                </c:pt>
                <c:pt idx="50">
                  <c:v>110813.702571429</c:v>
                </c:pt>
                <c:pt idx="51">
                  <c:v>106455.620648857</c:v>
                </c:pt>
                <c:pt idx="52">
                  <c:v>101973.054178286</c:v>
                </c:pt>
                <c:pt idx="53">
                  <c:v>97366.0031597144</c:v>
                </c:pt>
                <c:pt idx="54">
                  <c:v>92634.467593143</c:v>
                </c:pt>
                <c:pt idx="55">
                  <c:v>87778.4474785716</c:v>
                </c:pt>
                <c:pt idx="56">
                  <c:v>82797.9428160002</c:v>
                </c:pt>
                <c:pt idx="57">
                  <c:v>77692.9536054288</c:v>
                </c:pt>
                <c:pt idx="58">
                  <c:v>72463.4798468574</c:v>
                </c:pt>
                <c:pt idx="59">
                  <c:v>67109.521540286</c:v>
                </c:pt>
                <c:pt idx="60">
                  <c:v>61631.0786857146</c:v>
                </c:pt>
                <c:pt idx="61">
                  <c:v>56028.1512831432</c:v>
                </c:pt>
                <c:pt idx="62">
                  <c:v>50300.7393325718</c:v>
                </c:pt>
                <c:pt idx="63">
                  <c:v>44448.8428340004</c:v>
                </c:pt>
                <c:pt idx="64">
                  <c:v>38472.461787429</c:v>
                </c:pt>
                <c:pt idx="65">
                  <c:v>32371.5961928576</c:v>
                </c:pt>
                <c:pt idx="66">
                  <c:v>26146.2460502862</c:v>
                </c:pt>
                <c:pt idx="67">
                  <c:v>19796.4113597148</c:v>
                </c:pt>
                <c:pt idx="68">
                  <c:v>13322.0921211434</c:v>
                </c:pt>
                <c:pt idx="69">
                  <c:v>6723.288334572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86449653"/>
        <c:axId val="56413406"/>
      </c:lineChart>
      <c:catAx>
        <c:axId val="8644965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6413406"/>
        <c:crosses val="autoZero"/>
        <c:auto val="1"/>
        <c:lblAlgn val="ctr"/>
        <c:lblOffset val="100"/>
      </c:catAx>
      <c:valAx>
        <c:axId val="56413406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crossAx val="86449653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110880</xdr:colOff>
      <xdr:row>25</xdr:row>
      <xdr:rowOff>55800</xdr:rowOff>
    </xdr:from>
    <xdr:to>
      <xdr:col>4</xdr:col>
      <xdr:colOff>628560</xdr:colOff>
      <xdr:row>43</xdr:row>
      <xdr:rowOff>89640</xdr:rowOff>
    </xdr:to>
    <xdr:graphicFrame>
      <xdr:nvGraphicFramePr>
        <xdr:cNvPr id="0" name="Diagramm 3"/>
        <xdr:cNvGraphicFramePr/>
      </xdr:nvGraphicFramePr>
      <xdr:xfrm>
        <a:off x="447840" y="5122800"/>
        <a:ext cx="4993920" cy="33256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110880</xdr:colOff>
      <xdr:row>24</xdr:row>
      <xdr:rowOff>67320</xdr:rowOff>
    </xdr:from>
    <xdr:to>
      <xdr:col>5</xdr:col>
      <xdr:colOff>5760</xdr:colOff>
      <xdr:row>43</xdr:row>
      <xdr:rowOff>21240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447840" y="4936320"/>
          <a:ext cx="4803480" cy="3428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0" collapsed="true"/>
    <col min="3" max="3" hidden="false" style="0" width="13.6632653061225" collapsed="true"/>
    <col min="4" max="4" hidden="false" style="0" width="14.7755102040816" collapsed="true"/>
    <col min="5" max="5" hidden="false" style="0" width="9.66326530612245" collapsed="true"/>
    <col min="6" max="6" hidden="false" style="0" width="4.78061224489796" collapsed="true"/>
    <col min="7" max="1025" hidden="false" style="0" width="10.7295918367347" collapsed="true"/>
  </cols>
  <sheetData>
    <row r="1" customFormat="false" ht="14.4" hidden="false" customHeight="false" outlineLevel="0" collapsed="false">
      <c r="A1" s="1"/>
      <c r="B1" s="2"/>
      <c r="C1" s="2"/>
      <c r="D1" s="2"/>
      <c r="E1" s="2"/>
      <c r="F1" s="3"/>
      <c r="G1"/>
    </row>
    <row r="2" customFormat="false" ht="18" hidden="false" customHeight="false" outlineLevel="0" collapsed="false">
      <c r="A2" s="4"/>
      <c r="B2" s="5" t="s">
        <v>0</v>
      </c>
      <c r="C2" s="5"/>
      <c r="D2" s="5"/>
      <c r="E2" s="5"/>
      <c r="F2" s="6"/>
    </row>
    <row r="3" customFormat="false" ht="30" hidden="false" customHeight="true" outlineLevel="0" collapsed="false">
      <c r="A3" s="4"/>
      <c r="B3" s="7" t="s">
        <v>1</v>
      </c>
      <c r="C3" s="7"/>
      <c r="D3" s="8"/>
      <c r="E3" s="8"/>
      <c r="F3" s="6"/>
    </row>
    <row r="4" customFormat="false" ht="12" hidden="false" customHeight="true" outlineLevel="0" collapsed="false">
      <c r="A4" s="4"/>
      <c r="B4" s="9"/>
      <c r="C4" s="10"/>
      <c r="D4" s="10"/>
      <c r="E4" s="11"/>
      <c r="F4" s="6"/>
    </row>
    <row r="5" customFormat="false" ht="15" hidden="false" customHeight="false" outlineLevel="0" collapsed="false">
      <c r="A5" s="4"/>
      <c r="B5" s="12" t="s">
        <v>2</v>
      </c>
      <c r="C5" s="13" t="s">
        <v>3</v>
      </c>
      <c r="D5" s="14" t="n">
        <v>14</v>
      </c>
      <c r="E5" s="15" t="s">
        <v>4</v>
      </c>
      <c r="F5" s="6"/>
    </row>
    <row r="6" customFormat="false" ht="12" hidden="false" customHeight="true" outlineLevel="0" collapsed="false">
      <c r="A6" s="4"/>
      <c r="B6" s="12"/>
      <c r="C6" s="13"/>
      <c r="D6" s="16"/>
      <c r="E6" s="15"/>
      <c r="F6" s="6"/>
    </row>
    <row r="7" customFormat="false" ht="16.2" hidden="false" customHeight="false" outlineLevel="0" collapsed="false">
      <c r="A7" s="4"/>
      <c r="B7" s="12" t="s">
        <v>5</v>
      </c>
      <c r="C7" s="13" t="s">
        <v>6</v>
      </c>
      <c r="D7" s="14" t="n">
        <v>3000</v>
      </c>
      <c r="E7" s="15" t="s">
        <v>7</v>
      </c>
      <c r="F7" s="6"/>
    </row>
    <row r="8" customFormat="false" ht="12" hidden="false" customHeight="true" outlineLevel="0" collapsed="false">
      <c r="A8" s="4"/>
      <c r="B8" s="12"/>
      <c r="C8" s="13"/>
      <c r="D8" s="16"/>
      <c r="E8" s="15"/>
      <c r="F8" s="6"/>
    </row>
    <row r="9" customFormat="false" ht="16.2" hidden="false" customHeight="false" outlineLevel="0" collapsed="false">
      <c r="A9" s="4"/>
      <c r="B9" s="12" t="s">
        <v>8</v>
      </c>
      <c r="C9" s="13" t="s">
        <v>9</v>
      </c>
      <c r="D9" s="14" t="n">
        <v>20000</v>
      </c>
      <c r="E9" s="15" t="s">
        <v>10</v>
      </c>
      <c r="F9" s="6"/>
    </row>
    <row r="10" customFormat="false" ht="12" hidden="false" customHeight="true" outlineLevel="0" collapsed="false">
      <c r="A10" s="4"/>
      <c r="B10" s="12"/>
      <c r="C10" s="13"/>
      <c r="D10" s="16"/>
      <c r="E10" s="15"/>
      <c r="F10" s="6"/>
    </row>
    <row r="11" customFormat="false" ht="16.2" hidden="false" customHeight="false" outlineLevel="0" collapsed="false">
      <c r="A11" s="4"/>
      <c r="B11" s="12" t="s">
        <v>11</v>
      </c>
      <c r="C11" s="13" t="s">
        <v>12</v>
      </c>
      <c r="D11" s="14" t="n">
        <v>2</v>
      </c>
      <c r="E11" s="15" t="s">
        <v>4</v>
      </c>
      <c r="F11" s="6"/>
    </row>
    <row r="12" customFormat="false" ht="12" hidden="false" customHeight="true" outlineLevel="0" collapsed="false">
      <c r="A12" s="4"/>
      <c r="B12" s="12"/>
      <c r="C12" s="13"/>
      <c r="D12" s="17"/>
      <c r="E12" s="18"/>
      <c r="F12" s="6"/>
    </row>
    <row r="13" customFormat="false" ht="16.2" hidden="false" customHeight="false" outlineLevel="0" collapsed="false">
      <c r="A13" s="4"/>
      <c r="B13" s="12" t="s">
        <v>13</v>
      </c>
      <c r="C13" s="13" t="s">
        <v>14</v>
      </c>
      <c r="D13" s="14" t="n">
        <v>20000</v>
      </c>
      <c r="E13" s="15" t="s">
        <v>10</v>
      </c>
      <c r="F13" s="6"/>
    </row>
    <row r="14" customFormat="false" ht="12" hidden="false" customHeight="true" outlineLevel="0" collapsed="false">
      <c r="A14" s="4"/>
      <c r="B14" s="12"/>
      <c r="C14" s="13"/>
      <c r="D14" s="16"/>
      <c r="E14" s="15"/>
      <c r="F14" s="6"/>
    </row>
    <row r="15" customFormat="false" ht="16.2" hidden="false" customHeight="false" outlineLevel="0" collapsed="false">
      <c r="A15" s="4"/>
      <c r="B15" s="12" t="s">
        <v>15</v>
      </c>
      <c r="C15" s="13" t="s">
        <v>16</v>
      </c>
      <c r="D15" s="14" t="n">
        <v>6.5</v>
      </c>
      <c r="E15" s="15" t="s">
        <v>4</v>
      </c>
      <c r="F15" s="6"/>
    </row>
    <row r="16" customFormat="false" ht="12" hidden="false" customHeight="true" outlineLevel="0" collapsed="false">
      <c r="A16" s="4"/>
      <c r="B16" s="19"/>
      <c r="C16" s="20"/>
      <c r="D16" s="21"/>
      <c r="E16" s="22"/>
      <c r="F16" s="6"/>
    </row>
    <row r="17" customFormat="false" ht="30" hidden="false" customHeight="true" outlineLevel="0" collapsed="false">
      <c r="A17" s="4"/>
      <c r="B17" s="8" t="s">
        <v>17</v>
      </c>
      <c r="C17" s="8"/>
      <c r="D17" s="8"/>
      <c r="E17" s="8"/>
      <c r="F17" s="6"/>
    </row>
    <row r="18" customFormat="false" ht="12" hidden="false" customHeight="true" outlineLevel="0" collapsed="false">
      <c r="A18" s="4"/>
      <c r="B18" s="9"/>
      <c r="C18" s="10"/>
      <c r="D18" s="10"/>
      <c r="E18" s="11"/>
      <c r="F18" s="6"/>
    </row>
    <row r="19" customFormat="false" ht="16.2" hidden="false" customHeight="false" outlineLevel="0" collapsed="false">
      <c r="A19" s="4"/>
      <c r="B19" s="12" t="s">
        <v>18</v>
      </c>
      <c r="C19" s="13" t="s">
        <v>19</v>
      </c>
      <c r="D19" s="23" t="n">
        <f aca="false">MAX(Auswertung!I8:I78)</f>
        <v>165972.319469714</v>
      </c>
      <c r="E19" s="15" t="s">
        <v>20</v>
      </c>
      <c r="F19" s="6"/>
    </row>
    <row r="20" customFormat="false" ht="12" hidden="false" customHeight="true" outlineLevel="0" collapsed="false">
      <c r="A20" s="4"/>
      <c r="B20" s="12"/>
      <c r="C20" s="13"/>
      <c r="D20" s="24"/>
      <c r="E20" s="15"/>
      <c r="F20" s="6"/>
    </row>
    <row r="21" customFormat="false" ht="16.2" hidden="false" customHeight="false" outlineLevel="0" collapsed="false">
      <c r="A21" s="4"/>
      <c r="B21" s="12" t="s">
        <v>21</v>
      </c>
      <c r="C21" s="13" t="s">
        <v>22</v>
      </c>
      <c r="D21" s="23" t="n">
        <f aca="false">(D19*Eingabeformular!D5)/(Querschnittswerte!D19*2)</f>
        <v>48.0347625060336</v>
      </c>
      <c r="E21" s="15" t="s">
        <v>23</v>
      </c>
      <c r="F21" s="6"/>
    </row>
    <row r="22" customFormat="false" ht="12" hidden="false" customHeight="true" outlineLevel="0" collapsed="false">
      <c r="A22" s="4"/>
      <c r="B22" s="12"/>
      <c r="C22" s="13"/>
      <c r="D22" s="16"/>
      <c r="E22" s="15"/>
      <c r="F22" s="6"/>
    </row>
    <row r="23" customFormat="false" ht="16.2" hidden="false" customHeight="false" outlineLevel="0" collapsed="false">
      <c r="A23" s="4"/>
      <c r="B23" s="12" t="s">
        <v>24</v>
      </c>
      <c r="C23" s="13" t="s">
        <v>25</v>
      </c>
      <c r="D23" s="25" t="n">
        <f aca="false">VLOOKUP(D19,Auswertung!I8:J78,2,0)</f>
        <v>6.4</v>
      </c>
      <c r="E23" s="15" t="s">
        <v>4</v>
      </c>
      <c r="F23" s="6"/>
    </row>
    <row r="24" customFormat="false" ht="12" hidden="false" customHeight="true" outlineLevel="0" collapsed="false">
      <c r="A24" s="4"/>
      <c r="B24" s="19"/>
      <c r="C24" s="20"/>
      <c r="D24" s="20"/>
      <c r="E24" s="26"/>
      <c r="F24" s="6"/>
    </row>
    <row r="25" customFormat="false" ht="30" hidden="false" customHeight="true" outlineLevel="0" collapsed="false">
      <c r="A25" s="4"/>
      <c r="B25" s="8" t="s">
        <v>26</v>
      </c>
      <c r="C25" s="8"/>
      <c r="D25" s="8"/>
      <c r="E25" s="8"/>
      <c r="F25" s="6"/>
    </row>
    <row r="26" customFormat="false" ht="14.4" hidden="false" customHeight="false" outlineLevel="0" collapsed="false">
      <c r="A26" s="4"/>
      <c r="B26" s="27"/>
      <c r="C26" s="28"/>
      <c r="D26" s="28"/>
      <c r="E26" s="29"/>
      <c r="F26" s="6"/>
    </row>
    <row r="27" customFormat="false" ht="14.4" hidden="false" customHeight="false" outlineLevel="0" collapsed="false">
      <c r="A27" s="4"/>
      <c r="B27" s="30"/>
      <c r="C27" s="31"/>
      <c r="D27" s="31"/>
      <c r="E27" s="32"/>
      <c r="F27" s="6"/>
    </row>
    <row r="28" customFormat="false" ht="14.4" hidden="false" customHeight="false" outlineLevel="0" collapsed="false">
      <c r="A28" s="4"/>
      <c r="B28" s="30"/>
      <c r="C28" s="31"/>
      <c r="D28" s="31"/>
      <c r="E28" s="32"/>
      <c r="F28" s="6"/>
    </row>
    <row r="29" customFormat="false" ht="14.4" hidden="false" customHeight="false" outlineLevel="0" collapsed="false">
      <c r="A29" s="4"/>
      <c r="B29" s="30"/>
      <c r="C29" s="31"/>
      <c r="D29" s="31"/>
      <c r="E29" s="32"/>
      <c r="F29" s="6"/>
    </row>
    <row r="30" customFormat="false" ht="14.4" hidden="false" customHeight="false" outlineLevel="0" collapsed="false">
      <c r="A30" s="4"/>
      <c r="B30" s="30"/>
      <c r="C30" s="31"/>
      <c r="D30" s="31"/>
      <c r="E30" s="32"/>
      <c r="F30" s="6"/>
    </row>
    <row r="31" customFormat="false" ht="14.4" hidden="false" customHeight="false" outlineLevel="0" collapsed="false">
      <c r="A31" s="4"/>
      <c r="B31" s="30"/>
      <c r="C31" s="31"/>
      <c r="D31" s="31"/>
      <c r="E31" s="32"/>
      <c r="F31" s="6"/>
    </row>
    <row r="32" customFormat="false" ht="14.4" hidden="false" customHeight="false" outlineLevel="0" collapsed="false">
      <c r="A32" s="4"/>
      <c r="B32" s="30"/>
      <c r="C32" s="31"/>
      <c r="D32" s="31"/>
      <c r="E32" s="32"/>
      <c r="F32" s="6"/>
    </row>
    <row r="33" customFormat="false" ht="14.4" hidden="false" customHeight="false" outlineLevel="0" collapsed="false">
      <c r="A33" s="4"/>
      <c r="B33" s="30"/>
      <c r="C33" s="31"/>
      <c r="D33" s="31"/>
      <c r="E33" s="32"/>
      <c r="F33" s="6"/>
    </row>
    <row r="34" customFormat="false" ht="14.4" hidden="false" customHeight="false" outlineLevel="0" collapsed="false">
      <c r="A34" s="4"/>
      <c r="B34" s="30"/>
      <c r="C34" s="31"/>
      <c r="D34" s="31"/>
      <c r="E34" s="32"/>
      <c r="F34" s="6"/>
    </row>
    <row r="35" customFormat="false" ht="14.4" hidden="false" customHeight="false" outlineLevel="0" collapsed="false">
      <c r="A35" s="4"/>
      <c r="B35" s="30"/>
      <c r="C35" s="31"/>
      <c r="D35" s="31"/>
      <c r="E35" s="32"/>
      <c r="F35" s="6"/>
    </row>
    <row r="36" customFormat="false" ht="14.4" hidden="false" customHeight="false" outlineLevel="0" collapsed="false">
      <c r="A36" s="4"/>
      <c r="B36" s="30"/>
      <c r="C36" s="31"/>
      <c r="D36" s="31"/>
      <c r="E36" s="32"/>
      <c r="F36" s="6"/>
    </row>
    <row r="37" customFormat="false" ht="14.4" hidden="false" customHeight="false" outlineLevel="0" collapsed="false">
      <c r="A37" s="4"/>
      <c r="B37" s="30"/>
      <c r="C37" s="31"/>
      <c r="D37" s="31"/>
      <c r="E37" s="32"/>
      <c r="F37" s="6"/>
    </row>
    <row r="38" customFormat="false" ht="14.4" hidden="false" customHeight="false" outlineLevel="0" collapsed="false">
      <c r="A38" s="4"/>
      <c r="B38" s="30"/>
      <c r="C38" s="31"/>
      <c r="D38" s="31"/>
      <c r="E38" s="32"/>
      <c r="F38" s="6"/>
    </row>
    <row r="39" customFormat="false" ht="14.4" hidden="false" customHeight="false" outlineLevel="0" collapsed="false">
      <c r="A39" s="4"/>
      <c r="B39" s="30"/>
      <c r="C39" s="31"/>
      <c r="D39" s="31"/>
      <c r="E39" s="32"/>
      <c r="F39" s="6"/>
    </row>
    <row r="40" customFormat="false" ht="14.4" hidden="false" customHeight="false" outlineLevel="0" collapsed="false">
      <c r="A40" s="4"/>
      <c r="B40" s="30"/>
      <c r="C40" s="31"/>
      <c r="D40" s="31"/>
      <c r="E40" s="32"/>
      <c r="F40" s="6"/>
    </row>
    <row r="41" customFormat="false" ht="14.4" hidden="false" customHeight="false" outlineLevel="0" collapsed="false">
      <c r="A41" s="4"/>
      <c r="B41" s="30"/>
      <c r="C41" s="31"/>
      <c r="D41" s="31"/>
      <c r="E41" s="32"/>
      <c r="F41" s="6"/>
    </row>
    <row r="42" customFormat="false" ht="14.4" hidden="false" customHeight="false" outlineLevel="0" collapsed="false">
      <c r="A42" s="4"/>
      <c r="B42" s="30"/>
      <c r="C42" s="31"/>
      <c r="D42" s="31"/>
      <c r="E42" s="32"/>
      <c r="F42" s="6"/>
    </row>
    <row r="43" customFormat="false" ht="14.4" hidden="false" customHeight="false" outlineLevel="0" collapsed="false">
      <c r="A43" s="4"/>
      <c r="B43" s="30"/>
      <c r="C43" s="31"/>
      <c r="D43" s="31"/>
      <c r="E43" s="32"/>
      <c r="F43" s="6"/>
    </row>
    <row r="44" customFormat="false" ht="26.4" hidden="false" customHeight="true" outlineLevel="0" collapsed="false">
      <c r="A44" s="4"/>
      <c r="B44" s="33"/>
      <c r="C44" s="34"/>
      <c r="D44" s="34"/>
      <c r="E44" s="35"/>
      <c r="F44" s="6"/>
    </row>
    <row r="45" customFormat="false" ht="14.4" hidden="false" customHeight="false" outlineLevel="0" collapsed="false">
      <c r="A45" s="4"/>
      <c r="B45" s="8"/>
      <c r="C45" s="8"/>
      <c r="D45" s="8"/>
      <c r="E45" s="8"/>
      <c r="F45" s="6"/>
    </row>
    <row r="46" customFormat="false" ht="15" hidden="false" customHeight="false" outlineLevel="0" collapsed="false">
      <c r="A46" s="36"/>
      <c r="B46" s="37"/>
      <c r="C46" s="37"/>
      <c r="D46" s="37"/>
      <c r="E46" s="37"/>
      <c r="F46" s="38"/>
    </row>
    <row r="51" customFormat="false" ht="14.4" hidden="true" customHeight="false" outlineLevel="0" collapsed="false">
      <c r="C51" s="0" t="n">
        <v>3.5</v>
      </c>
    </row>
    <row r="52" customFormat="false" ht="14.4" hidden="true" customHeight="false" outlineLevel="0" collapsed="false">
      <c r="C52" s="0" t="n">
        <v>7</v>
      </c>
    </row>
    <row r="53" customFormat="false" ht="14.4" hidden="true" customHeight="false" outlineLevel="0" collapsed="false">
      <c r="C53" s="0" t="n">
        <v>10.5</v>
      </c>
    </row>
    <row r="54" customFormat="false" ht="14.4" hidden="true" customHeight="false" outlineLevel="0" collapsed="false">
      <c r="C54" s="0" t="n">
        <v>14</v>
      </c>
    </row>
  </sheetData>
  <sheetProtection sheet="false"/>
  <mergeCells count="2">
    <mergeCell ref="B2:E2"/>
    <mergeCell ref="B3:C3"/>
  </mergeCells>
  <dataValidations count="5">
    <dataValidation allowBlank="true" operator="between" showDropDown="false" showErrorMessage="true" showInputMessage="true" sqref="D5" type="list">
      <formula1>Länge</formula1>
      <formula2>0</formula2>
    </dataValidation>
    <dataValidation allowBlank="true" error="Wert muss zwischen 0 und L sein!" errorTitle="Eingabefehler" operator="between" showDropDown="false" showErrorMessage="true" showInputMessage="false" sqref="D11" type="decimal">
      <formula1>0</formula1>
      <formula2>D5</formula2>
    </dataValidation>
    <dataValidation allowBlank="true" error="Wert muss zwischen 0 und L sein!" errorTitle="Eingabefehler" operator="between" showDropDown="false" showErrorMessage="true" showInputMessage="false" sqref="D15" type="decimal">
      <formula1>0</formula1>
      <formula2>D5</formula2>
    </dataValidation>
    <dataValidation allowBlank="true" error="Es muss eine Zahl eingegeben werden!" errorTitle="Eingabefehler" operator="between" showDropDown="false" showErrorMessage="true" showInputMessage="false" sqref="D7" type="custom">
      <formula1>ISNUMBER(D7)</formula1>
      <formula2>0</formula2>
    </dataValidation>
    <dataValidation allowBlank="true" error="Es muss eine Zahl eingegeben werden!" errorTitle="Eingabefehler" operator="between" showDropDown="false" showErrorMessage="true" showInputMessage="false" sqref="D9 D13" type="custom">
      <formula1>ISNUMBER(D9)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4.78061224489796" collapsed="true"/>
    <col min="2" max="2" hidden="false" style="0" width="35.6632653061224" collapsed="true"/>
    <col min="3" max="3" hidden="false" style="0" width="12.4438775510204" collapsed="true"/>
    <col min="4" max="5" hidden="false" style="0" width="10.7295918367347" collapsed="true"/>
    <col min="6" max="6" hidden="false" style="0" width="4.78061224489796" collapsed="true"/>
    <col min="7" max="1025" hidden="false" style="0" width="10.7295918367347" collapsed="true"/>
  </cols>
  <sheetData>
    <row r="1" customFormat="false" ht="14.4" hidden="false" customHeight="false" outlineLevel="0" collapsed="false">
      <c r="A1" s="39"/>
      <c r="B1" s="39"/>
      <c r="C1" s="39"/>
      <c r="D1" s="39"/>
      <c r="E1" s="39"/>
      <c r="F1" s="39"/>
      <c r="G1"/>
    </row>
    <row r="2" customFormat="false" ht="18" hidden="false" customHeight="false" outlineLevel="0" collapsed="false">
      <c r="A2" s="39"/>
      <c r="B2" s="5" t="s">
        <v>27</v>
      </c>
      <c r="C2" s="5"/>
      <c r="D2" s="5"/>
      <c r="E2" s="5"/>
      <c r="F2" s="39"/>
    </row>
    <row r="3" customFormat="false" ht="21" hidden="false" customHeight="true" outlineLevel="0" collapsed="false">
      <c r="A3" s="39"/>
      <c r="B3" s="7" t="s">
        <v>1</v>
      </c>
      <c r="C3" s="7"/>
      <c r="D3" s="39"/>
      <c r="E3" s="39"/>
      <c r="F3" s="39"/>
    </row>
    <row r="4" customFormat="false" ht="15" hidden="false" customHeight="false" outlineLevel="0" collapsed="false">
      <c r="A4" s="39"/>
      <c r="B4" s="9"/>
      <c r="C4" s="10"/>
      <c r="D4" s="10"/>
      <c r="E4" s="11"/>
      <c r="F4" s="39"/>
    </row>
    <row r="5" customFormat="false" ht="15" hidden="false" customHeight="false" outlineLevel="0" collapsed="false">
      <c r="A5" s="39"/>
      <c r="B5" s="12" t="s">
        <v>28</v>
      </c>
      <c r="C5" s="13" t="s">
        <v>29</v>
      </c>
      <c r="D5" s="40" t="n">
        <v>30</v>
      </c>
      <c r="E5" s="15" t="s">
        <v>30</v>
      </c>
      <c r="F5" s="39"/>
    </row>
    <row r="6" customFormat="false" ht="15" hidden="false" customHeight="false" outlineLevel="0" collapsed="false">
      <c r="A6" s="39"/>
      <c r="B6" s="12"/>
      <c r="C6" s="13"/>
      <c r="D6" s="16"/>
      <c r="E6" s="15"/>
      <c r="F6" s="39"/>
    </row>
    <row r="7" customFormat="false" ht="15" hidden="false" customHeight="false" outlineLevel="0" collapsed="false">
      <c r="A7" s="39"/>
      <c r="B7" s="12" t="s">
        <v>31</v>
      </c>
      <c r="C7" s="13" t="s">
        <v>32</v>
      </c>
      <c r="D7" s="40" t="n">
        <v>30</v>
      </c>
      <c r="E7" s="15" t="s">
        <v>30</v>
      </c>
      <c r="F7" s="39"/>
    </row>
    <row r="8" customFormat="false" ht="15" hidden="false" customHeight="false" outlineLevel="0" collapsed="false">
      <c r="A8" s="39"/>
      <c r="B8" s="12"/>
      <c r="C8" s="13"/>
      <c r="D8" s="16"/>
      <c r="E8" s="15"/>
      <c r="F8" s="39"/>
    </row>
    <row r="9" customFormat="false" ht="15" hidden="false" customHeight="false" outlineLevel="0" collapsed="false">
      <c r="A9" s="39"/>
      <c r="B9" s="12" t="s">
        <v>33</v>
      </c>
      <c r="C9" s="13" t="s">
        <v>34</v>
      </c>
      <c r="D9" s="40" t="n">
        <v>1.1</v>
      </c>
      <c r="E9" s="15" t="s">
        <v>30</v>
      </c>
      <c r="F9" s="39"/>
    </row>
    <row r="10" customFormat="false" ht="15" hidden="false" customHeight="false" outlineLevel="0" collapsed="false">
      <c r="A10" s="39"/>
      <c r="B10" s="12"/>
      <c r="C10" s="13"/>
      <c r="D10" s="16"/>
      <c r="E10" s="15"/>
      <c r="F10" s="39"/>
    </row>
    <row r="11" customFormat="false" ht="15" hidden="false" customHeight="false" outlineLevel="0" collapsed="false">
      <c r="A11" s="39"/>
      <c r="B11" s="12" t="s">
        <v>35</v>
      </c>
      <c r="C11" s="13" t="s">
        <v>36</v>
      </c>
      <c r="D11" s="40" t="n">
        <v>1.9</v>
      </c>
      <c r="E11" s="15" t="s">
        <v>30</v>
      </c>
      <c r="F11" s="39"/>
    </row>
    <row r="12" customFormat="false" ht="15" hidden="false" customHeight="false" outlineLevel="0" collapsed="false">
      <c r="A12" s="39"/>
      <c r="B12" s="12"/>
      <c r="C12" s="13"/>
      <c r="D12" s="16"/>
      <c r="E12" s="15"/>
      <c r="F12" s="39"/>
    </row>
    <row r="13" customFormat="false" ht="15" hidden="false" customHeight="false" outlineLevel="0" collapsed="false">
      <c r="A13" s="39"/>
      <c r="B13" s="12" t="s">
        <v>37</v>
      </c>
      <c r="C13" s="13" t="s">
        <v>38</v>
      </c>
      <c r="D13" s="14" t="n">
        <v>7850</v>
      </c>
      <c r="E13" s="15" t="s">
        <v>39</v>
      </c>
      <c r="F13" s="39"/>
    </row>
    <row r="14" customFormat="false" ht="15" hidden="false" customHeight="false" outlineLevel="0" collapsed="false">
      <c r="A14" s="39"/>
      <c r="B14" s="12"/>
      <c r="C14" s="13"/>
      <c r="D14" s="16"/>
      <c r="E14" s="15"/>
      <c r="F14" s="39"/>
    </row>
    <row r="15" customFormat="false" ht="21" hidden="false" customHeight="true" outlineLevel="0" collapsed="false">
      <c r="A15" s="39"/>
      <c r="B15" s="41" t="s">
        <v>17</v>
      </c>
      <c r="C15" s="42"/>
      <c r="D15" s="41"/>
      <c r="E15" s="41"/>
      <c r="F15" s="39"/>
    </row>
    <row r="16" customFormat="false" ht="15" hidden="false" customHeight="false" outlineLevel="0" collapsed="false">
      <c r="A16" s="39"/>
      <c r="B16" s="12"/>
      <c r="C16" s="13"/>
      <c r="D16" s="16"/>
      <c r="E16" s="15"/>
      <c r="F16" s="39"/>
    </row>
    <row r="17" customFormat="false" ht="15" hidden="false" customHeight="false" outlineLevel="0" collapsed="false">
      <c r="A17" s="39"/>
      <c r="B17" s="12" t="s">
        <v>40</v>
      </c>
      <c r="C17" s="13" t="s">
        <v>41</v>
      </c>
      <c r="D17" s="23" t="n">
        <f aca="false">2*D7*D11+(D5-2*D11)*D9</f>
        <v>142.82</v>
      </c>
      <c r="E17" s="15" t="s">
        <v>42</v>
      </c>
      <c r="F17" s="39"/>
    </row>
    <row r="18" customFormat="false" ht="15" hidden="false" customHeight="false" outlineLevel="0" collapsed="false">
      <c r="A18" s="39"/>
      <c r="B18" s="12"/>
      <c r="C18" s="13"/>
      <c r="D18" s="16"/>
      <c r="E18" s="15"/>
      <c r="F18" s="39"/>
    </row>
    <row r="19" customFormat="false" ht="17.4" hidden="false" customHeight="false" outlineLevel="0" collapsed="false">
      <c r="A19" s="39"/>
      <c r="B19" s="12" t="s">
        <v>43</v>
      </c>
      <c r="C19" s="13" t="s">
        <v>44</v>
      </c>
      <c r="D19" s="23" t="n">
        <f aca="false">(D7*D5^3-(D7-D9)*(D5-2*D11)^3)/12</f>
        <v>24186.7800666667</v>
      </c>
      <c r="E19" s="15" t="s">
        <v>45</v>
      </c>
      <c r="F19" s="39"/>
    </row>
    <row r="20" customFormat="false" ht="15" hidden="false" customHeight="false" outlineLevel="0" collapsed="false">
      <c r="A20" s="39"/>
      <c r="B20" s="12"/>
      <c r="C20" s="13"/>
      <c r="D20" s="16"/>
      <c r="E20" s="15"/>
      <c r="F20" s="39"/>
    </row>
    <row r="21" customFormat="false" ht="16.2" hidden="false" customHeight="false" outlineLevel="0" collapsed="false">
      <c r="A21" s="39"/>
      <c r="B21" s="12" t="s">
        <v>46</v>
      </c>
      <c r="C21" s="13" t="s">
        <v>47</v>
      </c>
      <c r="D21" s="23" t="n">
        <f aca="false">(D17/10000)*1*D13</f>
        <v>112.1137</v>
      </c>
      <c r="E21" s="15" t="s">
        <v>7</v>
      </c>
      <c r="F21" s="39"/>
    </row>
    <row r="22" customFormat="false" ht="15" hidden="false" customHeight="false" outlineLevel="0" collapsed="false">
      <c r="A22" s="39"/>
      <c r="B22" s="19"/>
      <c r="C22" s="20"/>
      <c r="D22" s="20"/>
      <c r="E22" s="26"/>
      <c r="F22" s="39"/>
    </row>
    <row r="23" customFormat="false" ht="21" hidden="false" customHeight="true" outlineLevel="0" collapsed="false">
      <c r="A23" s="39"/>
      <c r="B23" s="39" t="s">
        <v>48</v>
      </c>
      <c r="C23" s="39"/>
      <c r="D23" s="39"/>
      <c r="E23" s="39"/>
      <c r="F23" s="39"/>
    </row>
    <row r="24" customFormat="false" ht="14.4" hidden="false" customHeight="false" outlineLevel="0" collapsed="false">
      <c r="A24" s="39"/>
      <c r="B24" s="27"/>
      <c r="C24" s="28"/>
      <c r="D24" s="28"/>
      <c r="E24" s="29"/>
      <c r="F24" s="39"/>
    </row>
    <row r="25" customFormat="false" ht="14.4" hidden="false" customHeight="false" outlineLevel="0" collapsed="false">
      <c r="A25" s="39"/>
      <c r="B25" s="30"/>
      <c r="C25" s="31"/>
      <c r="D25" s="31"/>
      <c r="E25" s="32"/>
      <c r="F25" s="39"/>
    </row>
    <row r="26" customFormat="false" ht="14.4" hidden="false" customHeight="false" outlineLevel="0" collapsed="false">
      <c r="A26" s="39"/>
      <c r="B26" s="30"/>
      <c r="C26" s="31"/>
      <c r="D26" s="31"/>
      <c r="E26" s="32"/>
      <c r="F26" s="39"/>
    </row>
    <row r="27" customFormat="false" ht="14.4" hidden="false" customHeight="false" outlineLevel="0" collapsed="false">
      <c r="A27" s="39"/>
      <c r="B27" s="30"/>
      <c r="C27" s="31"/>
      <c r="D27" s="31"/>
      <c r="E27" s="32"/>
      <c r="F27" s="39"/>
    </row>
    <row r="28" customFormat="false" ht="14.4" hidden="false" customHeight="false" outlineLevel="0" collapsed="false">
      <c r="A28" s="39"/>
      <c r="B28" s="30"/>
      <c r="C28" s="31"/>
      <c r="D28" s="31"/>
      <c r="E28" s="32"/>
      <c r="F28" s="39"/>
    </row>
    <row r="29" customFormat="false" ht="14.4" hidden="false" customHeight="false" outlineLevel="0" collapsed="false">
      <c r="A29" s="39"/>
      <c r="B29" s="30"/>
      <c r="C29" s="31"/>
      <c r="D29" s="31"/>
      <c r="E29" s="32"/>
      <c r="F29" s="39"/>
    </row>
    <row r="30" customFormat="false" ht="14.4" hidden="false" customHeight="false" outlineLevel="0" collapsed="false">
      <c r="A30" s="39"/>
      <c r="B30" s="30"/>
      <c r="C30" s="31"/>
      <c r="D30" s="31"/>
      <c r="E30" s="32"/>
      <c r="F30" s="39"/>
    </row>
    <row r="31" customFormat="false" ht="14.4" hidden="false" customHeight="false" outlineLevel="0" collapsed="false">
      <c r="A31" s="39"/>
      <c r="B31" s="30"/>
      <c r="C31" s="31"/>
      <c r="D31" s="31"/>
      <c r="E31" s="32"/>
      <c r="F31" s="39"/>
    </row>
    <row r="32" customFormat="false" ht="14.4" hidden="false" customHeight="false" outlineLevel="0" collapsed="false">
      <c r="A32" s="39"/>
      <c r="B32" s="30"/>
      <c r="C32" s="31"/>
      <c r="D32" s="31"/>
      <c r="E32" s="32"/>
      <c r="F32" s="39"/>
    </row>
    <row r="33" customFormat="false" ht="14.4" hidden="false" customHeight="false" outlineLevel="0" collapsed="false">
      <c r="A33" s="39"/>
      <c r="B33" s="30"/>
      <c r="C33" s="31"/>
      <c r="D33" s="31"/>
      <c r="E33" s="32"/>
      <c r="F33" s="39"/>
    </row>
    <row r="34" customFormat="false" ht="14.4" hidden="false" customHeight="false" outlineLevel="0" collapsed="false">
      <c r="A34" s="39"/>
      <c r="B34" s="30"/>
      <c r="C34" s="31"/>
      <c r="D34" s="31"/>
      <c r="E34" s="32"/>
      <c r="F34" s="39"/>
    </row>
    <row r="35" customFormat="false" ht="14.4" hidden="false" customHeight="false" outlineLevel="0" collapsed="false">
      <c r="A35" s="39"/>
      <c r="B35" s="30"/>
      <c r="C35" s="31"/>
      <c r="D35" s="31"/>
      <c r="E35" s="32"/>
      <c r="F35" s="39"/>
    </row>
    <row r="36" customFormat="false" ht="14.4" hidden="false" customHeight="false" outlineLevel="0" collapsed="false">
      <c r="A36" s="39"/>
      <c r="B36" s="30"/>
      <c r="C36" s="31"/>
      <c r="D36" s="31"/>
      <c r="E36" s="32"/>
      <c r="F36" s="39"/>
    </row>
    <row r="37" customFormat="false" ht="14.4" hidden="false" customHeight="false" outlineLevel="0" collapsed="false">
      <c r="A37" s="39"/>
      <c r="B37" s="30"/>
      <c r="C37" s="31"/>
      <c r="D37" s="31"/>
      <c r="E37" s="32"/>
      <c r="F37" s="39"/>
    </row>
    <row r="38" customFormat="false" ht="14.4" hidden="false" customHeight="false" outlineLevel="0" collapsed="false">
      <c r="A38" s="39"/>
      <c r="B38" s="30"/>
      <c r="C38" s="31"/>
      <c r="D38" s="31"/>
      <c r="E38" s="32"/>
      <c r="F38" s="39"/>
    </row>
    <row r="39" customFormat="false" ht="14.4" hidden="false" customHeight="false" outlineLevel="0" collapsed="false">
      <c r="A39" s="39"/>
      <c r="B39" s="30"/>
      <c r="C39" s="31"/>
      <c r="D39" s="31"/>
      <c r="E39" s="32"/>
      <c r="F39" s="39"/>
    </row>
    <row r="40" customFormat="false" ht="14.4" hidden="false" customHeight="false" outlineLevel="0" collapsed="false">
      <c r="A40" s="39"/>
      <c r="B40" s="30"/>
      <c r="C40" s="31"/>
      <c r="D40" s="31"/>
      <c r="E40" s="32"/>
      <c r="F40" s="39"/>
    </row>
    <row r="41" customFormat="false" ht="14.4" hidden="false" customHeight="false" outlineLevel="0" collapsed="false">
      <c r="A41" s="39"/>
      <c r="B41" s="30"/>
      <c r="C41" s="31"/>
      <c r="D41" s="31"/>
      <c r="E41" s="32"/>
      <c r="F41" s="39"/>
    </row>
    <row r="42" customFormat="false" ht="14.4" hidden="false" customHeight="false" outlineLevel="0" collapsed="false">
      <c r="A42" s="39"/>
      <c r="B42" s="30"/>
      <c r="C42" s="31"/>
      <c r="D42" s="31"/>
      <c r="E42" s="32"/>
      <c r="F42" s="39"/>
    </row>
    <row r="43" customFormat="false" ht="14.4" hidden="false" customHeight="false" outlineLevel="0" collapsed="false">
      <c r="A43" s="39"/>
      <c r="B43" s="30"/>
      <c r="C43" s="31"/>
      <c r="D43" s="31"/>
      <c r="E43" s="32"/>
      <c r="F43" s="39"/>
    </row>
    <row r="44" customFormat="false" ht="14.4" hidden="false" customHeight="false" outlineLevel="0" collapsed="false">
      <c r="A44" s="39"/>
      <c r="B44" s="30"/>
      <c r="C44" s="31"/>
      <c r="D44" s="31"/>
      <c r="E44" s="32"/>
      <c r="F44" s="39"/>
    </row>
    <row r="45" customFormat="false" ht="15" hidden="false" customHeight="false" outlineLevel="0" collapsed="false">
      <c r="A45" s="39"/>
      <c r="B45" s="33"/>
      <c r="C45" s="34"/>
      <c r="D45" s="34"/>
      <c r="E45" s="35"/>
      <c r="F45" s="39"/>
    </row>
    <row r="46" customFormat="false" ht="14.4" hidden="false" customHeight="false" outlineLevel="0" collapsed="false">
      <c r="A46" s="39"/>
      <c r="B46" s="39"/>
      <c r="C46" s="39"/>
      <c r="D46" s="39"/>
      <c r="E46" s="39"/>
      <c r="F46" s="39"/>
    </row>
    <row r="47" customFormat="false" ht="14.4" hidden="false" customHeight="false" outlineLevel="0" collapsed="false">
      <c r="A47" s="39"/>
      <c r="B47" s="39"/>
      <c r="C47" s="39"/>
      <c r="D47" s="39"/>
      <c r="E47" s="39"/>
      <c r="F47" s="39"/>
    </row>
  </sheetData>
  <sheetProtection sheet="false"/>
  <mergeCells count="2">
    <mergeCell ref="B2:E2"/>
    <mergeCell ref="B3:C3"/>
  </mergeCells>
  <dataValidations count="1">
    <dataValidation allowBlank="true" error="Wert muss größer als Null sein " errorTitle="Eingabefehler" operator="greaterThan" showDropDown="false" showErrorMessage="true" showInputMessage="false" sqref="D13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J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4"/>
  <cols>
    <col min="1" max="1" hidden="false" style="0" width="10.7295918367347" collapsed="true"/>
    <col min="2" max="4" hidden="false" style="0" width="15.7755102040816" collapsed="true"/>
    <col min="5" max="5" hidden="false" style="0" width="5.3265306122449" collapsed="true"/>
    <col min="6" max="6" hidden="false" style="0" width="15.1122448979592" collapsed="true"/>
    <col min="7" max="8" hidden="false" style="0" width="12.6632653061224" collapsed="true"/>
    <col min="9" max="9" hidden="false" style="0" width="10.7295918367347" collapsed="true"/>
    <col min="10" max="10" hidden="false" style="0" width="11.5561224489796" collapsed="true"/>
    <col min="11" max="1025" hidden="false" style="0" width="10.7295918367347" collapsed="true"/>
  </cols>
  <sheetData>
    <row r="2" s="43" customFormat="true" ht="32.4" hidden="false" customHeight="false" outlineLevel="0" collapsed="false">
      <c r="B2" s="44" t="s">
        <v>49</v>
      </c>
      <c r="C2" s="44" t="s">
        <v>50</v>
      </c>
      <c r="D2" s="44" t="s">
        <v>51</v>
      </c>
      <c r="E2" s="45"/>
      <c r="F2" s="44" t="s">
        <v>52</v>
      </c>
      <c r="G2" s="44" t="s">
        <v>53</v>
      </c>
      <c r="H2" s="44" t="s">
        <v>54</v>
      </c>
      <c r="I2"/>
    </row>
    <row r="3" customFormat="false" ht="14.4" hidden="false" customHeight="false" outlineLevel="0" collapsed="false">
      <c r="B3" s="46" t="s">
        <v>4</v>
      </c>
      <c r="C3" s="46" t="s">
        <v>4</v>
      </c>
      <c r="D3" s="46" t="s">
        <v>4</v>
      </c>
      <c r="E3" s="47"/>
      <c r="F3" s="46" t="s">
        <v>7</v>
      </c>
      <c r="G3" s="46" t="s">
        <v>10</v>
      </c>
      <c r="H3" s="46" t="s">
        <v>10</v>
      </c>
    </row>
    <row r="4" customFormat="false" ht="14.4" hidden="false" customHeight="false" outlineLevel="0" collapsed="false">
      <c r="B4" s="48" t="n">
        <f aca="false">Eingabeformular!D11</f>
        <v>2</v>
      </c>
      <c r="C4" s="48" t="n">
        <f aca="false">Eingabeformular!D15</f>
        <v>6.5</v>
      </c>
      <c r="D4" s="48" t="n">
        <f aca="false">Eingabeformular!D5</f>
        <v>14</v>
      </c>
      <c r="F4" s="48" t="n">
        <f aca="false">Eingabeformular!D7+Querschnittswerte!D21</f>
        <v>3112.1137</v>
      </c>
      <c r="G4" s="49" t="n">
        <f aca="false">Eingabeformular!D9</f>
        <v>20000</v>
      </c>
      <c r="H4" s="49" t="n">
        <f aca="false">Eingabeformular!D13</f>
        <v>20000</v>
      </c>
    </row>
    <row r="6" customFormat="false" ht="18" hidden="false" customHeight="false" outlineLevel="0" collapsed="false">
      <c r="B6" s="50" t="s">
        <v>55</v>
      </c>
      <c r="C6" s="50" t="s">
        <v>56</v>
      </c>
      <c r="D6" s="50" t="s">
        <v>57</v>
      </c>
      <c r="E6" s="51"/>
      <c r="F6" s="50" t="s">
        <v>58</v>
      </c>
      <c r="G6" s="50" t="s">
        <v>59</v>
      </c>
      <c r="H6" s="50" t="s">
        <v>60</v>
      </c>
      <c r="I6" s="50" t="s">
        <v>61</v>
      </c>
    </row>
    <row r="7" customFormat="false" ht="14.4" hidden="false" customHeight="false" outlineLevel="0" collapsed="false">
      <c r="B7" s="46" t="s">
        <v>4</v>
      </c>
      <c r="C7" s="46" t="s">
        <v>4</v>
      </c>
      <c r="D7" s="46" t="s">
        <v>4</v>
      </c>
      <c r="E7" s="47"/>
      <c r="F7" s="46" t="s">
        <v>20</v>
      </c>
      <c r="G7" s="46" t="s">
        <v>20</v>
      </c>
      <c r="H7" s="46" t="s">
        <v>20</v>
      </c>
      <c r="I7" s="46" t="s">
        <v>20</v>
      </c>
    </row>
    <row r="8" customFormat="false" ht="14.4" hidden="false" customHeight="false" outlineLevel="0" collapsed="false">
      <c r="B8" s="52" t="n">
        <v>0</v>
      </c>
      <c r="C8" s="48" t="n">
        <f aca="false">B8/$D$4</f>
        <v>0</v>
      </c>
      <c r="D8" s="48" t="n">
        <f aca="false">($D$4-B8)/$D$4</f>
        <v>1</v>
      </c>
      <c r="F8" s="48" t="n">
        <f aca="false">((C8*D8)/2)*$F$4*$D$4^2</f>
        <v>0</v>
      </c>
      <c r="G8" s="48" t="n">
        <f aca="false">IF(B8&lt;=$B$4,(C8*($D$4-$B$4)*$G$4),(D8*$G$4*$B$4))</f>
        <v>0</v>
      </c>
      <c r="H8" s="48" t="n">
        <f aca="false">IF(B8&lt;=$C$4,(C8*($D$4-$C$4)*$H$4),(D8*$H$4*$C$4))</f>
        <v>0</v>
      </c>
      <c r="I8" s="48" t="n">
        <f aca="false">SUM(F8:H8)</f>
        <v>0</v>
      </c>
      <c r="J8" s="53" t="n">
        <f aca="false">B8</f>
        <v>0</v>
      </c>
    </row>
    <row r="9" customFormat="false" ht="14.4" hidden="false" customHeight="false" outlineLevel="0" collapsed="false">
      <c r="B9" s="52" t="n">
        <f aca="false">B8+$B$78/70</f>
        <v>0.2</v>
      </c>
      <c r="C9" s="48" t="n">
        <f aca="false">B9/$D$4</f>
        <v>0.0142857142857143</v>
      </c>
      <c r="D9" s="48" t="n">
        <f aca="false">($D$4-B9)/$D$4</f>
        <v>0.985714285714286</v>
      </c>
      <c r="F9" s="48" t="n">
        <f aca="false">((C9*D9)/2)*$F$4*$D$4^2</f>
        <v>4294.716906</v>
      </c>
      <c r="G9" s="48" t="n">
        <f aca="false">IF(B9&lt;=$B$4,(C9*($D$4-$B$4)*$G$4),(D9*$G$4*$B$4))</f>
        <v>3428.57142857143</v>
      </c>
      <c r="H9" s="48" t="n">
        <f aca="false">IF(B9&lt;=$C$4,(C9*($D$4-$C$4)*$H$4),(D9*$H$4*$C$4))</f>
        <v>2142.85714285714</v>
      </c>
      <c r="I9" s="48" t="n">
        <f aca="false">SUM(F9:H9)</f>
        <v>9866.14547742857</v>
      </c>
      <c r="J9" s="53" t="n">
        <f aca="false">B9</f>
        <v>0.2</v>
      </c>
    </row>
    <row r="10" customFormat="false" ht="14.4" hidden="false" customHeight="false" outlineLevel="0" collapsed="false">
      <c r="B10" s="52" t="n">
        <f aca="false">B9+$B$78/70</f>
        <v>0.4</v>
      </c>
      <c r="C10" s="48" t="n">
        <f aca="false">B10/$D$4</f>
        <v>0.0285714285714286</v>
      </c>
      <c r="D10" s="48" t="n">
        <f aca="false">($D$4-B10)/$D$4</f>
        <v>0.971428571428571</v>
      </c>
      <c r="F10" s="48" t="n">
        <f aca="false">((C10*D10)/2)*$F$4*$D$4^2</f>
        <v>8464.949264</v>
      </c>
      <c r="G10" s="48" t="n">
        <f aca="false">IF(B10&lt;=$B$4,(C10*($D$4-$B$4)*$G$4),(D10*$G$4*$B$4))</f>
        <v>6857.14285714286</v>
      </c>
      <c r="H10" s="48" t="n">
        <f aca="false">IF(B10&lt;=$C$4,(C10*($D$4-$C$4)*$H$4),(D10*$H$4*$C$4))</f>
        <v>4285.71428571429</v>
      </c>
      <c r="I10" s="48" t="n">
        <f aca="false">SUM(F10:H10)</f>
        <v>19607.8064068571</v>
      </c>
      <c r="J10" s="53" t="n">
        <f aca="false">B10</f>
        <v>0.4</v>
      </c>
    </row>
    <row r="11" customFormat="false" ht="14.4" hidden="false" customHeight="false" outlineLevel="0" collapsed="false">
      <c r="B11" s="52" t="n">
        <f aca="false">B10+$B$78/70</f>
        <v>0.6</v>
      </c>
      <c r="C11" s="48" t="n">
        <f aca="false">B11/$D$4</f>
        <v>0.0428571428571429</v>
      </c>
      <c r="D11" s="48" t="n">
        <f aca="false">($D$4-B11)/$D$4</f>
        <v>0.957142857142857</v>
      </c>
      <c r="F11" s="48" t="n">
        <f aca="false">((C11*D11)/2)*$F$4*$D$4^2</f>
        <v>12510.697074</v>
      </c>
      <c r="G11" s="48" t="n">
        <f aca="false">IF(B11&lt;=$B$4,(C11*($D$4-$B$4)*$G$4),(D11*$G$4*$B$4))</f>
        <v>10285.7142857143</v>
      </c>
      <c r="H11" s="48" t="n">
        <f aca="false">IF(B11&lt;=$C$4,(C11*($D$4-$C$4)*$H$4),(D11*$H$4*$C$4))</f>
        <v>6428.57142857143</v>
      </c>
      <c r="I11" s="48" t="n">
        <f aca="false">SUM(F11:H11)</f>
        <v>29224.9827882857</v>
      </c>
      <c r="J11" s="53" t="n">
        <f aca="false">B11</f>
        <v>0.6</v>
      </c>
    </row>
    <row r="12" customFormat="false" ht="14.4" hidden="false" customHeight="false" outlineLevel="0" collapsed="false">
      <c r="B12" s="52" t="n">
        <f aca="false">B11+$B$78/70</f>
        <v>0.8</v>
      </c>
      <c r="C12" s="48" t="n">
        <f aca="false">B12/$D$4</f>
        <v>0.0571428571428571</v>
      </c>
      <c r="D12" s="48" t="n">
        <f aca="false">($D$4-B12)/$D$4</f>
        <v>0.942857142857143</v>
      </c>
      <c r="F12" s="48" t="n">
        <f aca="false">((C12*D12)/2)*$F$4*$D$4^2</f>
        <v>16431.960336</v>
      </c>
      <c r="G12" s="48" t="n">
        <f aca="false">IF(B12&lt;=$B$4,(C12*($D$4-$B$4)*$G$4),(D12*$G$4*$B$4))</f>
        <v>13714.2857142857</v>
      </c>
      <c r="H12" s="48" t="n">
        <f aca="false">IF(B12&lt;=$C$4,(C12*($D$4-$C$4)*$H$4),(D12*$H$4*$C$4))</f>
        <v>8571.42857142857</v>
      </c>
      <c r="I12" s="48" t="n">
        <f aca="false">SUM(F12:H12)</f>
        <v>38717.6746217143</v>
      </c>
      <c r="J12" s="53" t="n">
        <f aca="false">B12</f>
        <v>0.8</v>
      </c>
    </row>
    <row r="13" customFormat="false" ht="14.4" hidden="false" customHeight="false" outlineLevel="0" collapsed="false">
      <c r="B13" s="52" t="n">
        <f aca="false">B12+$B$78/70</f>
        <v>1</v>
      </c>
      <c r="C13" s="48" t="n">
        <f aca="false">B13/$D$4</f>
        <v>0.0714285714285714</v>
      </c>
      <c r="D13" s="48" t="n">
        <f aca="false">($D$4-B13)/$D$4</f>
        <v>0.928571428571429</v>
      </c>
      <c r="F13" s="48" t="n">
        <f aca="false">((C13*D13)/2)*$F$4*$D$4^2</f>
        <v>20228.73905</v>
      </c>
      <c r="G13" s="48" t="n">
        <f aca="false">IF(B13&lt;=$B$4,(C13*($D$4-$B$4)*$G$4),(D13*$G$4*$B$4))</f>
        <v>17142.8571428571</v>
      </c>
      <c r="H13" s="48" t="n">
        <f aca="false">IF(B13&lt;=$C$4,(C13*($D$4-$C$4)*$H$4),(D13*$H$4*$C$4))</f>
        <v>10714.2857142857</v>
      </c>
      <c r="I13" s="48" t="n">
        <f aca="false">SUM(F13:H13)</f>
        <v>48085.8819071429</v>
      </c>
      <c r="J13" s="53" t="n">
        <f aca="false">B13</f>
        <v>1</v>
      </c>
    </row>
    <row r="14" customFormat="false" ht="14.4" hidden="false" customHeight="false" outlineLevel="0" collapsed="false">
      <c r="B14" s="52" t="n">
        <f aca="false">B13+$B$78/70</f>
        <v>1.2</v>
      </c>
      <c r="C14" s="48" t="n">
        <f aca="false">B14/$D$4</f>
        <v>0.0857142857142857</v>
      </c>
      <c r="D14" s="48" t="n">
        <f aca="false">($D$4-B14)/$D$4</f>
        <v>0.914285714285714</v>
      </c>
      <c r="F14" s="48" t="n">
        <f aca="false">((C14*D14)/2)*$F$4*$D$4^2</f>
        <v>23901.033216</v>
      </c>
      <c r="G14" s="48" t="n">
        <f aca="false">IF(B14&lt;=$B$4,(C14*($D$4-$B$4)*$G$4),(D14*$G$4*$B$4))</f>
        <v>20571.4285714286</v>
      </c>
      <c r="H14" s="48" t="n">
        <f aca="false">IF(B14&lt;=$C$4,(C14*($D$4-$C$4)*$H$4),(D14*$H$4*$C$4))</f>
        <v>12857.1428571429</v>
      </c>
      <c r="I14" s="48" t="n">
        <f aca="false">SUM(F14:H14)</f>
        <v>57329.6046445714</v>
      </c>
      <c r="J14" s="53" t="n">
        <f aca="false">B14</f>
        <v>1.2</v>
      </c>
    </row>
    <row r="15" customFormat="false" ht="14.4" hidden="false" customHeight="false" outlineLevel="0" collapsed="false">
      <c r="B15" s="52" t="n">
        <f aca="false">B14+$B$78/70</f>
        <v>1.4</v>
      </c>
      <c r="C15" s="48" t="n">
        <f aca="false">B15/$D$4</f>
        <v>0.1</v>
      </c>
      <c r="D15" s="48" t="n">
        <f aca="false">($D$4-B15)/$D$4</f>
        <v>0.9</v>
      </c>
      <c r="F15" s="48" t="n">
        <f aca="false">((C15*D15)/2)*$F$4*$D$4^2</f>
        <v>27448.842834</v>
      </c>
      <c r="G15" s="48" t="n">
        <f aca="false">IF(B15&lt;=$B$4,(C15*($D$4-$B$4)*$G$4),(D15*$G$4*$B$4))</f>
        <v>24000</v>
      </c>
      <c r="H15" s="48" t="n">
        <f aca="false">IF(B15&lt;=$C$4,(C15*($D$4-$C$4)*$H$4),(D15*$H$4*$C$4))</f>
        <v>15000</v>
      </c>
      <c r="I15" s="48" t="n">
        <f aca="false">SUM(F15:H15)</f>
        <v>66448.842834</v>
      </c>
      <c r="J15" s="53" t="n">
        <f aca="false">B15</f>
        <v>1.4</v>
      </c>
    </row>
    <row r="16" customFormat="false" ht="14.4" hidden="false" customHeight="false" outlineLevel="0" collapsed="false">
      <c r="B16" s="52" t="n">
        <f aca="false">B15+$B$78/70</f>
        <v>1.6</v>
      </c>
      <c r="C16" s="48" t="n">
        <f aca="false">B16/$D$4</f>
        <v>0.114285714285714</v>
      </c>
      <c r="D16" s="48" t="n">
        <f aca="false">($D$4-B16)/$D$4</f>
        <v>0.885714285714286</v>
      </c>
      <c r="F16" s="48" t="n">
        <f aca="false">((C16*D16)/2)*$F$4*$D$4^2</f>
        <v>30872.167904</v>
      </c>
      <c r="G16" s="48" t="n">
        <f aca="false">IF(B16&lt;=$B$4,(C16*($D$4-$B$4)*$G$4),(D16*$G$4*$B$4))</f>
        <v>27428.5714285714</v>
      </c>
      <c r="H16" s="48" t="n">
        <f aca="false">IF(B16&lt;=$C$4,(C16*($D$4-$C$4)*$H$4),(D16*$H$4*$C$4))</f>
        <v>17142.8571428571</v>
      </c>
      <c r="I16" s="48" t="n">
        <f aca="false">SUM(F16:H16)</f>
        <v>75443.5964754286</v>
      </c>
      <c r="J16" s="53" t="n">
        <f aca="false">B16</f>
        <v>1.6</v>
      </c>
    </row>
    <row r="17" customFormat="false" ht="14.4" hidden="false" customHeight="false" outlineLevel="0" collapsed="false">
      <c r="B17" s="52" t="n">
        <f aca="false">B16+$B$78/70</f>
        <v>1.8</v>
      </c>
      <c r="C17" s="48" t="n">
        <f aca="false">B17/$D$4</f>
        <v>0.128571428571429</v>
      </c>
      <c r="D17" s="48" t="n">
        <f aca="false">($D$4-B17)/$D$4</f>
        <v>0.871428571428571</v>
      </c>
      <c r="F17" s="48" t="n">
        <f aca="false">((C17*D17)/2)*$F$4*$D$4^2</f>
        <v>34171.008426</v>
      </c>
      <c r="G17" s="48" t="n">
        <f aca="false">IF(B17&lt;=$B$4,(C17*($D$4-$B$4)*$G$4),(D17*$G$4*$B$4))</f>
        <v>30857.1428571429</v>
      </c>
      <c r="H17" s="48" t="n">
        <f aca="false">IF(B17&lt;=$C$4,(C17*($D$4-$C$4)*$H$4),(D17*$H$4*$C$4))</f>
        <v>19285.7142857143</v>
      </c>
      <c r="I17" s="48" t="n">
        <f aca="false">SUM(F17:H17)</f>
        <v>84313.8655688571</v>
      </c>
      <c r="J17" s="53" t="n">
        <f aca="false">B17</f>
        <v>1.8</v>
      </c>
    </row>
    <row r="18" customFormat="false" ht="14.4" hidden="false" customHeight="false" outlineLevel="0" collapsed="false">
      <c r="B18" s="52" t="n">
        <f aca="false">B17+$B$78/70</f>
        <v>2</v>
      </c>
      <c r="C18" s="48" t="n">
        <f aca="false">B18/$D$4</f>
        <v>0.142857142857143</v>
      </c>
      <c r="D18" s="48" t="n">
        <f aca="false">($D$4-B18)/$D$4</f>
        <v>0.857142857142857</v>
      </c>
      <c r="F18" s="48" t="n">
        <f aca="false">((C18*D18)/2)*$F$4*$D$4^2</f>
        <v>37345.3644</v>
      </c>
      <c r="G18" s="48" t="n">
        <f aca="false">IF(B18&lt;=$B$4,(C18*($D$4-$B$4)*$G$4),(D18*$G$4*$B$4))</f>
        <v>34285.7142857143</v>
      </c>
      <c r="H18" s="48" t="n">
        <f aca="false">IF(B18&lt;=$C$4,(C18*($D$4-$C$4)*$H$4),(D18*$H$4*$C$4))</f>
        <v>21428.5714285714</v>
      </c>
      <c r="I18" s="48" t="n">
        <f aca="false">SUM(F18:H18)</f>
        <v>93059.6501142857</v>
      </c>
      <c r="J18" s="53" t="n">
        <f aca="false">B18</f>
        <v>2</v>
      </c>
    </row>
    <row r="19" customFormat="false" ht="14.4" hidden="false" customHeight="false" outlineLevel="0" collapsed="false">
      <c r="B19" s="52" t="n">
        <f aca="false">B18+$B$78/70</f>
        <v>2.2</v>
      </c>
      <c r="C19" s="48" t="n">
        <f aca="false">B19/$D$4</f>
        <v>0.157142857142857</v>
      </c>
      <c r="D19" s="48" t="n">
        <f aca="false">($D$4-B19)/$D$4</f>
        <v>0.842857142857143</v>
      </c>
      <c r="F19" s="48" t="n">
        <f aca="false">((C19*D19)/2)*$F$4*$D$4^2</f>
        <v>40395.235826</v>
      </c>
      <c r="G19" s="48" t="n">
        <f aca="false">IF(B19&lt;=$B$4,(C19*($D$4-$B$4)*$G$4),(D19*$G$4*$B$4))</f>
        <v>33714.2857142857</v>
      </c>
      <c r="H19" s="48" t="n">
        <f aca="false">IF(B19&lt;=$C$4,(C19*($D$4-$C$4)*$H$4),(D19*$H$4*$C$4))</f>
        <v>23571.4285714286</v>
      </c>
      <c r="I19" s="48" t="n">
        <f aca="false">SUM(F19:H19)</f>
        <v>97680.9501117143</v>
      </c>
      <c r="J19" s="53" t="n">
        <f aca="false">B19</f>
        <v>2.2</v>
      </c>
    </row>
    <row r="20" customFormat="false" ht="14.4" hidden="false" customHeight="false" outlineLevel="0" collapsed="false">
      <c r="B20" s="52" t="n">
        <f aca="false">B19+$B$78/70</f>
        <v>2.4</v>
      </c>
      <c r="C20" s="48" t="n">
        <f aca="false">B20/$D$4</f>
        <v>0.171428571428571</v>
      </c>
      <c r="D20" s="48" t="n">
        <f aca="false">($D$4-B20)/$D$4</f>
        <v>0.828571428571429</v>
      </c>
      <c r="F20" s="48" t="n">
        <f aca="false">((C20*D20)/2)*$F$4*$D$4^2</f>
        <v>43320.622704</v>
      </c>
      <c r="G20" s="48" t="n">
        <f aca="false">IF(B20&lt;=$B$4,(C20*($D$4-$B$4)*$G$4),(D20*$G$4*$B$4))</f>
        <v>33142.8571428571</v>
      </c>
      <c r="H20" s="48" t="n">
        <f aca="false">IF(B20&lt;=$C$4,(C20*($D$4-$C$4)*$H$4),(D20*$H$4*$C$4))</f>
        <v>25714.2857142857</v>
      </c>
      <c r="I20" s="48" t="n">
        <f aca="false">SUM(F20:H20)</f>
        <v>102177.765561143</v>
      </c>
      <c r="J20" s="53" t="n">
        <f aca="false">B20</f>
        <v>2.4</v>
      </c>
    </row>
    <row r="21" customFormat="false" ht="14.4" hidden="false" customHeight="false" outlineLevel="0" collapsed="false">
      <c r="B21" s="52" t="n">
        <f aca="false">B20+$B$78/70</f>
        <v>2.6</v>
      </c>
      <c r="C21" s="48" t="n">
        <f aca="false">B21/$D$4</f>
        <v>0.185714285714286</v>
      </c>
      <c r="D21" s="48" t="n">
        <f aca="false">($D$4-B21)/$D$4</f>
        <v>0.814285714285714</v>
      </c>
      <c r="F21" s="48" t="n">
        <f aca="false">((C21*D21)/2)*$F$4*$D$4^2</f>
        <v>46121.525034</v>
      </c>
      <c r="G21" s="48" t="n">
        <f aca="false">IF(B21&lt;=$B$4,(C21*($D$4-$B$4)*$G$4),(D21*$G$4*$B$4))</f>
        <v>32571.4285714286</v>
      </c>
      <c r="H21" s="48" t="n">
        <f aca="false">IF(B21&lt;=$C$4,(C21*($D$4-$C$4)*$H$4),(D21*$H$4*$C$4))</f>
        <v>27857.1428571429</v>
      </c>
      <c r="I21" s="48" t="n">
        <f aca="false">SUM(F21:H21)</f>
        <v>106550.096462571</v>
      </c>
      <c r="J21" s="53" t="n">
        <f aca="false">B21</f>
        <v>2.6</v>
      </c>
    </row>
    <row r="22" customFormat="false" ht="14.4" hidden="false" customHeight="false" outlineLevel="0" collapsed="false">
      <c r="B22" s="52" t="n">
        <f aca="false">B21+$B$78/70</f>
        <v>2.8</v>
      </c>
      <c r="C22" s="48" t="n">
        <f aca="false">B22/$D$4</f>
        <v>0.2</v>
      </c>
      <c r="D22" s="48" t="n">
        <f aca="false">($D$4-B22)/$D$4</f>
        <v>0.8</v>
      </c>
      <c r="F22" s="48" t="n">
        <f aca="false">((C22*D22)/2)*$F$4*$D$4^2</f>
        <v>48797.942816</v>
      </c>
      <c r="G22" s="48" t="n">
        <f aca="false">IF(B22&lt;=$B$4,(C22*($D$4-$B$4)*$G$4),(D22*$G$4*$B$4))</f>
        <v>32000</v>
      </c>
      <c r="H22" s="48" t="n">
        <f aca="false">IF(B22&lt;=$C$4,(C22*($D$4-$C$4)*$H$4),(D22*$H$4*$C$4))</f>
        <v>30000</v>
      </c>
      <c r="I22" s="48" t="n">
        <f aca="false">SUM(F22:H22)</f>
        <v>110797.942816</v>
      </c>
      <c r="J22" s="53" t="n">
        <f aca="false">B22</f>
        <v>2.8</v>
      </c>
    </row>
    <row r="23" customFormat="false" ht="14.4" hidden="false" customHeight="false" outlineLevel="0" collapsed="false">
      <c r="B23" s="52" t="n">
        <f aca="false">B22+$B$78/70</f>
        <v>3</v>
      </c>
      <c r="C23" s="48" t="n">
        <f aca="false">B23/$D$4</f>
        <v>0.214285714285714</v>
      </c>
      <c r="D23" s="48" t="n">
        <f aca="false">($D$4-B23)/$D$4</f>
        <v>0.785714285714286</v>
      </c>
      <c r="F23" s="48" t="n">
        <f aca="false">((C23*D23)/2)*$F$4*$D$4^2</f>
        <v>51349.87605</v>
      </c>
      <c r="G23" s="48" t="n">
        <f aca="false">IF(B23&lt;=$B$4,(C23*($D$4-$B$4)*$G$4),(D23*$G$4*$B$4))</f>
        <v>31428.5714285714</v>
      </c>
      <c r="H23" s="48" t="n">
        <f aca="false">IF(B23&lt;=$C$4,(C23*($D$4-$C$4)*$H$4),(D23*$H$4*$C$4))</f>
        <v>32142.8571428571</v>
      </c>
      <c r="I23" s="48" t="n">
        <f aca="false">SUM(F23:H23)</f>
        <v>114921.304621429</v>
      </c>
      <c r="J23" s="53" t="n">
        <f aca="false">B23</f>
        <v>3</v>
      </c>
    </row>
    <row r="24" customFormat="false" ht="14.4" hidden="false" customHeight="false" outlineLevel="0" collapsed="false">
      <c r="B24" s="52" t="n">
        <f aca="false">B23+$B$78/70</f>
        <v>3.2</v>
      </c>
      <c r="C24" s="48" t="n">
        <f aca="false">B24/$D$4</f>
        <v>0.228571428571429</v>
      </c>
      <c r="D24" s="48" t="n">
        <f aca="false">($D$4-B24)/$D$4</f>
        <v>0.771428571428571</v>
      </c>
      <c r="F24" s="48" t="n">
        <f aca="false">((C24*D24)/2)*$F$4*$D$4^2</f>
        <v>53777.324736</v>
      </c>
      <c r="G24" s="48" t="n">
        <f aca="false">IF(B24&lt;=$B$4,(C24*($D$4-$B$4)*$G$4),(D24*$G$4*$B$4))</f>
        <v>30857.1428571429</v>
      </c>
      <c r="H24" s="48" t="n">
        <f aca="false">IF(B24&lt;=$C$4,(C24*($D$4-$C$4)*$H$4),(D24*$H$4*$C$4))</f>
        <v>34285.7142857143</v>
      </c>
      <c r="I24" s="48" t="n">
        <f aca="false">SUM(F24:H24)</f>
        <v>118920.181878857</v>
      </c>
      <c r="J24" s="53" t="n">
        <f aca="false">B24</f>
        <v>3.2</v>
      </c>
    </row>
    <row r="25" customFormat="false" ht="14.4" hidden="false" customHeight="false" outlineLevel="0" collapsed="false">
      <c r="B25" s="52" t="n">
        <f aca="false">B24+$B$78/70</f>
        <v>3.4</v>
      </c>
      <c r="C25" s="48" t="n">
        <f aca="false">B25/$D$4</f>
        <v>0.242857142857143</v>
      </c>
      <c r="D25" s="48" t="n">
        <f aca="false">($D$4-B25)/$D$4</f>
        <v>0.757142857142857</v>
      </c>
      <c r="F25" s="48" t="n">
        <f aca="false">((C25*D25)/2)*$F$4*$D$4^2</f>
        <v>56080.288874</v>
      </c>
      <c r="G25" s="48" t="n">
        <f aca="false">IF(B25&lt;=$B$4,(C25*($D$4-$B$4)*$G$4),(D25*$G$4*$B$4))</f>
        <v>30285.7142857143</v>
      </c>
      <c r="H25" s="48" t="n">
        <f aca="false">IF(B25&lt;=$C$4,(C25*($D$4-$C$4)*$H$4),(D25*$H$4*$C$4))</f>
        <v>36428.5714285714</v>
      </c>
      <c r="I25" s="48" t="n">
        <f aca="false">SUM(F25:H25)</f>
        <v>122794.574588286</v>
      </c>
      <c r="J25" s="53" t="n">
        <f aca="false">B25</f>
        <v>3.4</v>
      </c>
    </row>
    <row r="26" customFormat="false" ht="14.4" hidden="false" customHeight="false" outlineLevel="0" collapsed="false">
      <c r="B26" s="52" t="n">
        <f aca="false">B25+$B$78/70</f>
        <v>3.6</v>
      </c>
      <c r="C26" s="48" t="n">
        <f aca="false">B26/$D$4</f>
        <v>0.257142857142857</v>
      </c>
      <c r="D26" s="48" t="n">
        <f aca="false">($D$4-B26)/$D$4</f>
        <v>0.742857142857143</v>
      </c>
      <c r="F26" s="48" t="n">
        <f aca="false">((C26*D26)/2)*$F$4*$D$4^2</f>
        <v>58258.768464</v>
      </c>
      <c r="G26" s="48" t="n">
        <f aca="false">IF(B26&lt;=$B$4,(C26*($D$4-$B$4)*$G$4),(D26*$G$4*$B$4))</f>
        <v>29714.2857142857</v>
      </c>
      <c r="H26" s="48" t="n">
        <f aca="false">IF(B26&lt;=$C$4,(C26*($D$4-$C$4)*$H$4),(D26*$H$4*$C$4))</f>
        <v>38571.4285714286</v>
      </c>
      <c r="I26" s="48" t="n">
        <f aca="false">SUM(F26:H26)</f>
        <v>126544.482749714</v>
      </c>
      <c r="J26" s="53" t="n">
        <f aca="false">B26</f>
        <v>3.6</v>
      </c>
    </row>
    <row r="27" customFormat="false" ht="14.4" hidden="false" customHeight="false" outlineLevel="0" collapsed="false">
      <c r="B27" s="52" t="n">
        <f aca="false">B26+$B$78/70</f>
        <v>3.8</v>
      </c>
      <c r="C27" s="48" t="n">
        <f aca="false">B27/$D$4</f>
        <v>0.271428571428571</v>
      </c>
      <c r="D27" s="48" t="n">
        <f aca="false">($D$4-B27)/$D$4</f>
        <v>0.728571428571429</v>
      </c>
      <c r="F27" s="48" t="n">
        <f aca="false">((C27*D27)/2)*$F$4*$D$4^2</f>
        <v>60312.763506</v>
      </c>
      <c r="G27" s="48" t="n">
        <f aca="false">IF(B27&lt;=$B$4,(C27*($D$4-$B$4)*$G$4),(D27*$G$4*$B$4))</f>
        <v>29142.8571428571</v>
      </c>
      <c r="H27" s="48" t="n">
        <f aca="false">IF(B27&lt;=$C$4,(C27*($D$4-$C$4)*$H$4),(D27*$H$4*$C$4))</f>
        <v>40714.2857142857</v>
      </c>
      <c r="I27" s="48" t="n">
        <f aca="false">SUM(F27:H27)</f>
        <v>130169.906363143</v>
      </c>
      <c r="J27" s="53" t="n">
        <f aca="false">B27</f>
        <v>3.8</v>
      </c>
    </row>
    <row r="28" customFormat="false" ht="14.4" hidden="false" customHeight="false" outlineLevel="0" collapsed="false">
      <c r="B28" s="52" t="n">
        <f aca="false">B27+$B$78/70</f>
        <v>4</v>
      </c>
      <c r="C28" s="48" t="n">
        <f aca="false">B28/$D$4</f>
        <v>0.285714285714286</v>
      </c>
      <c r="D28" s="48" t="n">
        <f aca="false">($D$4-B28)/$D$4</f>
        <v>0.714285714285714</v>
      </c>
      <c r="F28" s="48" t="n">
        <f aca="false">((C28*D28)/2)*$F$4*$D$4^2</f>
        <v>62242.274</v>
      </c>
      <c r="G28" s="48" t="n">
        <f aca="false">IF(B28&lt;=$B$4,(C28*($D$4-$B$4)*$G$4),(D28*$G$4*$B$4))</f>
        <v>28571.4285714286</v>
      </c>
      <c r="H28" s="48" t="n">
        <f aca="false">IF(B28&lt;=$C$4,(C28*($D$4-$C$4)*$H$4),(D28*$H$4*$C$4))</f>
        <v>42857.1428571429</v>
      </c>
      <c r="I28" s="48" t="n">
        <f aca="false">SUM(F28:H28)</f>
        <v>133670.845428571</v>
      </c>
      <c r="J28" s="53" t="n">
        <f aca="false">B28</f>
        <v>4</v>
      </c>
    </row>
    <row r="29" customFormat="false" ht="14.4" hidden="false" customHeight="false" outlineLevel="0" collapsed="false">
      <c r="B29" s="52" t="n">
        <f aca="false">B28+$B$78/70</f>
        <v>4.2</v>
      </c>
      <c r="C29" s="48" t="n">
        <f aca="false">B29/$D$4</f>
        <v>0.3</v>
      </c>
      <c r="D29" s="48" t="n">
        <f aca="false">($D$4-B29)/$D$4</f>
        <v>0.7</v>
      </c>
      <c r="F29" s="48" t="n">
        <f aca="false">((C29*D29)/2)*$F$4*$D$4^2</f>
        <v>64047.299946</v>
      </c>
      <c r="G29" s="48" t="n">
        <f aca="false">IF(B29&lt;=$B$4,(C29*($D$4-$B$4)*$G$4),(D29*$G$4*$B$4))</f>
        <v>28000</v>
      </c>
      <c r="H29" s="48" t="n">
        <f aca="false">IF(B29&lt;=$C$4,(C29*($D$4-$C$4)*$H$4),(D29*$H$4*$C$4))</f>
        <v>45000</v>
      </c>
      <c r="I29" s="48" t="n">
        <f aca="false">SUM(F29:H29)</f>
        <v>137047.299946</v>
      </c>
      <c r="J29" s="53" t="n">
        <f aca="false">B29</f>
        <v>4.2</v>
      </c>
    </row>
    <row r="30" customFormat="false" ht="14.4" hidden="false" customHeight="false" outlineLevel="0" collapsed="false">
      <c r="B30" s="52" t="n">
        <f aca="false">B29+$B$78/70</f>
        <v>4.4</v>
      </c>
      <c r="C30" s="48" t="n">
        <f aca="false">B30/$D$4</f>
        <v>0.314285714285714</v>
      </c>
      <c r="D30" s="48" t="n">
        <f aca="false">($D$4-B30)/$D$4</f>
        <v>0.685714285714286</v>
      </c>
      <c r="F30" s="48" t="n">
        <f aca="false">((C30*D30)/2)*$F$4*$D$4^2</f>
        <v>65727.841344</v>
      </c>
      <c r="G30" s="48" t="n">
        <f aca="false">IF(B30&lt;=$B$4,(C30*($D$4-$B$4)*$G$4),(D30*$G$4*$B$4))</f>
        <v>27428.5714285714</v>
      </c>
      <c r="H30" s="48" t="n">
        <f aca="false">IF(B30&lt;=$C$4,(C30*($D$4-$C$4)*$H$4),(D30*$H$4*$C$4))</f>
        <v>47142.8571428572</v>
      </c>
      <c r="I30" s="48" t="n">
        <f aca="false">SUM(F30:H30)</f>
        <v>140299.269915429</v>
      </c>
      <c r="J30" s="53" t="n">
        <f aca="false">B30</f>
        <v>4.4</v>
      </c>
    </row>
    <row r="31" customFormat="false" ht="14.4" hidden="false" customHeight="false" outlineLevel="0" collapsed="false">
      <c r="B31" s="52" t="n">
        <f aca="false">B30+$B$78/70</f>
        <v>4.6</v>
      </c>
      <c r="C31" s="48" t="n">
        <f aca="false">B31/$D$4</f>
        <v>0.328571428571429</v>
      </c>
      <c r="D31" s="48" t="n">
        <f aca="false">($D$4-B31)/$D$4</f>
        <v>0.671428571428571</v>
      </c>
      <c r="F31" s="48" t="n">
        <f aca="false">((C31*D31)/2)*$F$4*$D$4^2</f>
        <v>67283.898194</v>
      </c>
      <c r="G31" s="48" t="n">
        <f aca="false">IF(B31&lt;=$B$4,(C31*($D$4-$B$4)*$G$4),(D31*$G$4*$B$4))</f>
        <v>26857.1428571429</v>
      </c>
      <c r="H31" s="48" t="n">
        <f aca="false">IF(B31&lt;=$C$4,(C31*($D$4-$C$4)*$H$4),(D31*$H$4*$C$4))</f>
        <v>49285.7142857143</v>
      </c>
      <c r="I31" s="48" t="n">
        <f aca="false">SUM(F31:H31)</f>
        <v>143426.755336857</v>
      </c>
      <c r="J31" s="53" t="n">
        <f aca="false">B31</f>
        <v>4.6</v>
      </c>
    </row>
    <row r="32" customFormat="false" ht="14.4" hidden="false" customHeight="false" outlineLevel="0" collapsed="false">
      <c r="B32" s="52" t="n">
        <f aca="false">B31+$B$78/70</f>
        <v>4.8</v>
      </c>
      <c r="C32" s="48" t="n">
        <f aca="false">B32/$D$4</f>
        <v>0.342857142857143</v>
      </c>
      <c r="D32" s="48" t="n">
        <f aca="false">($D$4-B32)/$D$4</f>
        <v>0.657142857142857</v>
      </c>
      <c r="F32" s="48" t="n">
        <f aca="false">((C32*D32)/2)*$F$4*$D$4^2</f>
        <v>68715.470496</v>
      </c>
      <c r="G32" s="48" t="n">
        <f aca="false">IF(B32&lt;=$B$4,(C32*($D$4-$B$4)*$G$4),(D32*$G$4*$B$4))</f>
        <v>26285.7142857143</v>
      </c>
      <c r="H32" s="48" t="n">
        <f aca="false">IF(B32&lt;=$C$4,(C32*($D$4-$C$4)*$H$4),(D32*$H$4*$C$4))</f>
        <v>51428.5714285714</v>
      </c>
      <c r="I32" s="48" t="n">
        <f aca="false">SUM(F32:H32)</f>
        <v>146429.756210286</v>
      </c>
      <c r="J32" s="53" t="n">
        <f aca="false">B32</f>
        <v>4.8</v>
      </c>
    </row>
    <row r="33" customFormat="false" ht="14.4" hidden="false" customHeight="false" outlineLevel="0" collapsed="false">
      <c r="B33" s="52" t="n">
        <f aca="false">B32+$B$78/70</f>
        <v>5</v>
      </c>
      <c r="C33" s="48" t="n">
        <f aca="false">B33/$D$4</f>
        <v>0.357142857142857</v>
      </c>
      <c r="D33" s="48" t="n">
        <f aca="false">($D$4-B33)/$D$4</f>
        <v>0.642857142857143</v>
      </c>
      <c r="F33" s="48" t="n">
        <f aca="false">((C33*D33)/2)*$F$4*$D$4^2</f>
        <v>70022.55825</v>
      </c>
      <c r="G33" s="48" t="n">
        <f aca="false">IF(B33&lt;=$B$4,(C33*($D$4-$B$4)*$G$4),(D33*$G$4*$B$4))</f>
        <v>25714.2857142857</v>
      </c>
      <c r="H33" s="48" t="n">
        <f aca="false">IF(B33&lt;=$C$4,(C33*($D$4-$C$4)*$H$4),(D33*$H$4*$C$4))</f>
        <v>53571.4285714286</v>
      </c>
      <c r="I33" s="48" t="n">
        <f aca="false">SUM(F33:H33)</f>
        <v>149308.272535714</v>
      </c>
      <c r="J33" s="53" t="n">
        <f aca="false">B33</f>
        <v>5</v>
      </c>
    </row>
    <row r="34" customFormat="false" ht="14.4" hidden="false" customHeight="false" outlineLevel="0" collapsed="false">
      <c r="B34" s="52" t="n">
        <f aca="false">B33+$B$78/70</f>
        <v>5.2</v>
      </c>
      <c r="C34" s="48" t="n">
        <f aca="false">B34/$D$4</f>
        <v>0.371428571428572</v>
      </c>
      <c r="D34" s="48" t="n">
        <f aca="false">($D$4-B34)/$D$4</f>
        <v>0.628571428571428</v>
      </c>
      <c r="F34" s="48" t="n">
        <f aca="false">((C34*D34)/2)*$F$4*$D$4^2</f>
        <v>71205.161456</v>
      </c>
      <c r="G34" s="48" t="n">
        <f aca="false">IF(B34&lt;=$B$4,(C34*($D$4-$B$4)*$G$4),(D34*$G$4*$B$4))</f>
        <v>25142.8571428571</v>
      </c>
      <c r="H34" s="48" t="n">
        <f aca="false">IF(B34&lt;=$C$4,(C34*($D$4-$C$4)*$H$4),(D34*$H$4*$C$4))</f>
        <v>55714.2857142857</v>
      </c>
      <c r="I34" s="48" t="n">
        <f aca="false">SUM(F34:H34)</f>
        <v>152062.304313143</v>
      </c>
      <c r="J34" s="53" t="n">
        <f aca="false">B34</f>
        <v>5.2</v>
      </c>
    </row>
    <row r="35" customFormat="false" ht="14.4" hidden="false" customHeight="false" outlineLevel="0" collapsed="false">
      <c r="B35" s="52" t="n">
        <f aca="false">B34+$B$78/70</f>
        <v>5.4</v>
      </c>
      <c r="C35" s="48" t="n">
        <f aca="false">B35/$D$4</f>
        <v>0.385714285714286</v>
      </c>
      <c r="D35" s="48" t="n">
        <f aca="false">($D$4-B35)/$D$4</f>
        <v>0.614285714285714</v>
      </c>
      <c r="F35" s="48" t="n">
        <f aca="false">((C35*D35)/2)*$F$4*$D$4^2</f>
        <v>72263.280114</v>
      </c>
      <c r="G35" s="48" t="n">
        <f aca="false">IF(B35&lt;=$B$4,(C35*($D$4-$B$4)*$G$4),(D35*$G$4*$B$4))</f>
        <v>24571.4285714286</v>
      </c>
      <c r="H35" s="48" t="n">
        <f aca="false">IF(B35&lt;=$C$4,(C35*($D$4-$C$4)*$H$4),(D35*$H$4*$C$4))</f>
        <v>57857.1428571429</v>
      </c>
      <c r="I35" s="48" t="n">
        <f aca="false">SUM(F35:H35)</f>
        <v>154691.851542571</v>
      </c>
      <c r="J35" s="53" t="n">
        <f aca="false">B35</f>
        <v>5.4</v>
      </c>
    </row>
    <row r="36" customFormat="false" ht="14.4" hidden="false" customHeight="false" outlineLevel="0" collapsed="false">
      <c r="B36" s="52" t="n">
        <f aca="false">B35+$B$78/70</f>
        <v>5.6</v>
      </c>
      <c r="C36" s="48" t="n">
        <f aca="false">B36/$D$4</f>
        <v>0.4</v>
      </c>
      <c r="D36" s="48" t="n">
        <f aca="false">($D$4-B36)/$D$4</f>
        <v>0.6</v>
      </c>
      <c r="F36" s="48" t="n">
        <f aca="false">((C36*D36)/2)*$F$4*$D$4^2</f>
        <v>73196.914224</v>
      </c>
      <c r="G36" s="48" t="n">
        <f aca="false">IF(B36&lt;=$B$4,(C36*($D$4-$B$4)*$G$4),(D36*$G$4*$B$4))</f>
        <v>24000</v>
      </c>
      <c r="H36" s="48" t="n">
        <f aca="false">IF(B36&lt;=$C$4,(C36*($D$4-$C$4)*$H$4),(D36*$H$4*$C$4))</f>
        <v>60000</v>
      </c>
      <c r="I36" s="48" t="n">
        <f aca="false">SUM(F36:H36)</f>
        <v>157196.914224</v>
      </c>
      <c r="J36" s="53" t="n">
        <f aca="false">B36</f>
        <v>5.6</v>
      </c>
    </row>
    <row r="37" customFormat="false" ht="14.4" hidden="false" customHeight="false" outlineLevel="0" collapsed="false">
      <c r="B37" s="52" t="n">
        <f aca="false">B36+$B$78/70</f>
        <v>5.8</v>
      </c>
      <c r="C37" s="48" t="n">
        <f aca="false">B37/$D$4</f>
        <v>0.414285714285714</v>
      </c>
      <c r="D37" s="48" t="n">
        <f aca="false">($D$4-B37)/$D$4</f>
        <v>0.585714285714286</v>
      </c>
      <c r="F37" s="48" t="n">
        <f aca="false">((C37*D37)/2)*$F$4*$D$4^2</f>
        <v>74006.063786</v>
      </c>
      <c r="G37" s="48" t="n">
        <f aca="false">IF(B37&lt;=$B$4,(C37*($D$4-$B$4)*$G$4),(D37*$G$4*$B$4))</f>
        <v>23428.5714285714</v>
      </c>
      <c r="H37" s="48" t="n">
        <f aca="false">IF(B37&lt;=$C$4,(C37*($D$4-$C$4)*$H$4),(D37*$H$4*$C$4))</f>
        <v>62142.8571428572</v>
      </c>
      <c r="I37" s="48" t="n">
        <f aca="false">SUM(F37:H37)</f>
        <v>159577.492357429</v>
      </c>
      <c r="J37" s="53" t="n">
        <f aca="false">B37</f>
        <v>5.8</v>
      </c>
    </row>
    <row r="38" customFormat="false" ht="14.4" hidden="false" customHeight="false" outlineLevel="0" collapsed="false">
      <c r="B38" s="52" t="n">
        <f aca="false">B37+$B$78/70</f>
        <v>6</v>
      </c>
      <c r="C38" s="48" t="n">
        <f aca="false">B38/$D$4</f>
        <v>0.428571428571429</v>
      </c>
      <c r="D38" s="48" t="n">
        <f aca="false">($D$4-B38)/$D$4</f>
        <v>0.571428571428571</v>
      </c>
      <c r="F38" s="48" t="n">
        <f aca="false">((C38*D38)/2)*$F$4*$D$4^2</f>
        <v>74690.7288</v>
      </c>
      <c r="G38" s="48" t="n">
        <f aca="false">IF(B38&lt;=$B$4,(C38*($D$4-$B$4)*$G$4),(D38*$G$4*$B$4))</f>
        <v>22857.1428571429</v>
      </c>
      <c r="H38" s="48" t="n">
        <f aca="false">IF(B38&lt;=$C$4,(C38*($D$4-$C$4)*$H$4),(D38*$H$4*$C$4))</f>
        <v>64285.7142857143</v>
      </c>
      <c r="I38" s="48" t="n">
        <f aca="false">SUM(F38:H38)</f>
        <v>161833.585942857</v>
      </c>
      <c r="J38" s="53" t="n">
        <f aca="false">B38</f>
        <v>6</v>
      </c>
    </row>
    <row r="39" customFormat="false" ht="14.4" hidden="false" customHeight="false" outlineLevel="0" collapsed="false">
      <c r="B39" s="52" t="n">
        <f aca="false">B38+$B$78/70</f>
        <v>6.2</v>
      </c>
      <c r="C39" s="48" t="n">
        <f aca="false">B39/$D$4</f>
        <v>0.442857142857143</v>
      </c>
      <c r="D39" s="48" t="n">
        <f aca="false">($D$4-B39)/$D$4</f>
        <v>0.557142857142857</v>
      </c>
      <c r="F39" s="48" t="n">
        <f aca="false">((C39*D39)/2)*$F$4*$D$4^2</f>
        <v>75250.909266</v>
      </c>
      <c r="G39" s="48" t="n">
        <f aca="false">IF(B39&lt;=$B$4,(C39*($D$4-$B$4)*$G$4),(D39*$G$4*$B$4))</f>
        <v>22285.7142857143</v>
      </c>
      <c r="H39" s="48" t="n">
        <f aca="false">IF(B39&lt;=$C$4,(C39*($D$4-$C$4)*$H$4),(D39*$H$4*$C$4))</f>
        <v>66428.5714285715</v>
      </c>
      <c r="I39" s="48" t="n">
        <f aca="false">SUM(F39:H39)</f>
        <v>163965.194980286</v>
      </c>
      <c r="J39" s="53" t="n">
        <f aca="false">B39</f>
        <v>6.2</v>
      </c>
    </row>
    <row r="40" customFormat="false" ht="14.4" hidden="false" customHeight="false" outlineLevel="0" collapsed="false">
      <c r="B40" s="52" t="n">
        <f aca="false">B39+$B$78/70</f>
        <v>6.4</v>
      </c>
      <c r="C40" s="48" t="n">
        <f aca="false">B40/$D$4</f>
        <v>0.457142857142857</v>
      </c>
      <c r="D40" s="48" t="n">
        <f aca="false">($D$4-B40)/$D$4</f>
        <v>0.542857142857143</v>
      </c>
      <c r="F40" s="48" t="n">
        <f aca="false">((C40*D40)/2)*$F$4*$D$4^2</f>
        <v>75686.605184</v>
      </c>
      <c r="G40" s="48" t="n">
        <f aca="false">IF(B40&lt;=$B$4,(C40*($D$4-$B$4)*$G$4),(D40*$G$4*$B$4))</f>
        <v>21714.2857142857</v>
      </c>
      <c r="H40" s="48" t="n">
        <f aca="false">IF(B40&lt;=$C$4,(C40*($D$4-$C$4)*$H$4),(D40*$H$4*$C$4))</f>
        <v>68571.4285714286</v>
      </c>
      <c r="I40" s="48" t="n">
        <f aca="false">SUM(F40:H40)</f>
        <v>165972.319469714</v>
      </c>
      <c r="J40" s="53" t="n">
        <f aca="false">B40</f>
        <v>6.4</v>
      </c>
    </row>
    <row r="41" customFormat="false" ht="14.4" hidden="false" customHeight="false" outlineLevel="0" collapsed="false">
      <c r="B41" s="52" t="n">
        <f aca="false">B40+$B$78/70</f>
        <v>6.6</v>
      </c>
      <c r="C41" s="48" t="n">
        <f aca="false">B41/$D$4</f>
        <v>0.471428571428572</v>
      </c>
      <c r="D41" s="48" t="n">
        <f aca="false">($D$4-B41)/$D$4</f>
        <v>0.528571428571428</v>
      </c>
      <c r="F41" s="48" t="n">
        <f aca="false">((C41*D41)/2)*$F$4*$D$4^2</f>
        <v>75997.816554</v>
      </c>
      <c r="G41" s="48" t="n">
        <f aca="false">IF(B41&lt;=$B$4,(C41*($D$4-$B$4)*$G$4),(D41*$G$4*$B$4))</f>
        <v>21142.8571428571</v>
      </c>
      <c r="H41" s="48" t="n">
        <f aca="false">IF(B41&lt;=$C$4,(C41*($D$4-$C$4)*$H$4),(D41*$H$4*$C$4))</f>
        <v>68714.2857142857</v>
      </c>
      <c r="I41" s="48" t="n">
        <f aca="false">SUM(F41:H41)</f>
        <v>165854.959411143</v>
      </c>
      <c r="J41" s="53" t="n">
        <f aca="false">B41</f>
        <v>6.6</v>
      </c>
    </row>
    <row r="42" customFormat="false" ht="14.4" hidden="false" customHeight="false" outlineLevel="0" collapsed="false">
      <c r="B42" s="52" t="n">
        <f aca="false">B41+$B$78/70</f>
        <v>6.8</v>
      </c>
      <c r="C42" s="48" t="n">
        <f aca="false">B42/$D$4</f>
        <v>0.485714285714286</v>
      </c>
      <c r="D42" s="48" t="n">
        <f aca="false">($D$4-B42)/$D$4</f>
        <v>0.514285714285714</v>
      </c>
      <c r="F42" s="48" t="n">
        <f aca="false">((C42*D42)/2)*$F$4*$D$4^2</f>
        <v>76184.543376</v>
      </c>
      <c r="G42" s="48" t="n">
        <f aca="false">IF(B42&lt;=$B$4,(C42*($D$4-$B$4)*$G$4),(D42*$G$4*$B$4))</f>
        <v>20571.4285714286</v>
      </c>
      <c r="H42" s="48" t="n">
        <f aca="false">IF(B42&lt;=$C$4,(C42*($D$4-$C$4)*$H$4),(D42*$H$4*$C$4))</f>
        <v>66857.1428571428</v>
      </c>
      <c r="I42" s="48" t="n">
        <f aca="false">SUM(F42:H42)</f>
        <v>163613.114804571</v>
      </c>
      <c r="J42" s="53" t="n">
        <f aca="false">B42</f>
        <v>6.8</v>
      </c>
    </row>
    <row r="43" customFormat="false" ht="14.4" hidden="false" customHeight="false" outlineLevel="0" collapsed="false">
      <c r="B43" s="52" t="n">
        <f aca="false">B42+$B$78/70</f>
        <v>7</v>
      </c>
      <c r="C43" s="48" t="n">
        <f aca="false">B43/$D$4</f>
        <v>0.5</v>
      </c>
      <c r="D43" s="48" t="n">
        <f aca="false">($D$4-B43)/$D$4</f>
        <v>0.5</v>
      </c>
      <c r="F43" s="48" t="n">
        <f aca="false">((C43*D43)/2)*$F$4*$D$4^2</f>
        <v>76246.78565</v>
      </c>
      <c r="G43" s="48" t="n">
        <f aca="false">IF(B43&lt;=$B$4,(C43*($D$4-$B$4)*$G$4),(D43*$G$4*$B$4))</f>
        <v>20000</v>
      </c>
      <c r="H43" s="48" t="n">
        <f aca="false">IF(B43&lt;=$C$4,(C43*($D$4-$C$4)*$H$4),(D43*$H$4*$C$4))</f>
        <v>65000</v>
      </c>
      <c r="I43" s="48" t="n">
        <f aca="false">SUM(F43:H43)</f>
        <v>161246.78565</v>
      </c>
      <c r="J43" s="53" t="n">
        <f aca="false">B43</f>
        <v>7</v>
      </c>
    </row>
    <row r="44" customFormat="false" ht="14.4" hidden="false" customHeight="false" outlineLevel="0" collapsed="false">
      <c r="B44" s="52" t="n">
        <f aca="false">B43+$B$78/70</f>
        <v>7.2</v>
      </c>
      <c r="C44" s="48" t="n">
        <f aca="false">B44/$D$4</f>
        <v>0.514285714285715</v>
      </c>
      <c r="D44" s="48" t="n">
        <f aca="false">($D$4-B44)/$D$4</f>
        <v>0.485714285714285</v>
      </c>
      <c r="F44" s="48" t="n">
        <f aca="false">((C44*D44)/2)*$F$4*$D$4^2</f>
        <v>76184.543376</v>
      </c>
      <c r="G44" s="48" t="n">
        <f aca="false">IF(B44&lt;=$B$4,(C44*($D$4-$B$4)*$G$4),(D44*$G$4*$B$4))</f>
        <v>19428.5714285714</v>
      </c>
      <c r="H44" s="48" t="n">
        <f aca="false">IF(B44&lt;=$C$4,(C44*($D$4-$C$4)*$H$4),(D44*$H$4*$C$4))</f>
        <v>63142.8571428571</v>
      </c>
      <c r="I44" s="48" t="n">
        <f aca="false">SUM(F44:H44)</f>
        <v>158755.971947429</v>
      </c>
      <c r="J44" s="53" t="n">
        <f aca="false">B44</f>
        <v>7.2</v>
      </c>
    </row>
    <row r="45" customFormat="false" ht="14.4" hidden="false" customHeight="false" outlineLevel="0" collapsed="false">
      <c r="B45" s="52" t="n">
        <f aca="false">B44+$B$78/70</f>
        <v>7.4</v>
      </c>
      <c r="C45" s="48" t="n">
        <f aca="false">B45/$D$4</f>
        <v>0.528571428571429</v>
      </c>
      <c r="D45" s="48" t="n">
        <f aca="false">($D$4-B45)/$D$4</f>
        <v>0.471428571428571</v>
      </c>
      <c r="F45" s="48" t="n">
        <f aca="false">((C45*D45)/2)*$F$4*$D$4^2</f>
        <v>75997.816554</v>
      </c>
      <c r="G45" s="48" t="n">
        <f aca="false">IF(B45&lt;=$B$4,(C45*($D$4-$B$4)*$G$4),(D45*$G$4*$B$4))</f>
        <v>18857.1428571428</v>
      </c>
      <c r="H45" s="48" t="n">
        <f aca="false">IF(B45&lt;=$C$4,(C45*($D$4-$C$4)*$H$4),(D45*$H$4*$C$4))</f>
        <v>61285.7142857142</v>
      </c>
      <c r="I45" s="48" t="n">
        <f aca="false">SUM(F45:H45)</f>
        <v>156140.673696857</v>
      </c>
      <c r="J45" s="53" t="n">
        <f aca="false">B45</f>
        <v>7.4</v>
      </c>
    </row>
    <row r="46" customFormat="false" ht="14.4" hidden="false" customHeight="false" outlineLevel="0" collapsed="false">
      <c r="B46" s="52" t="n">
        <f aca="false">B45+$B$78/70</f>
        <v>7.6</v>
      </c>
      <c r="C46" s="48" t="n">
        <f aca="false">B46/$D$4</f>
        <v>0.542857142857143</v>
      </c>
      <c r="D46" s="48" t="n">
        <f aca="false">($D$4-B46)/$D$4</f>
        <v>0.457142857142857</v>
      </c>
      <c r="F46" s="48" t="n">
        <f aca="false">((C46*D46)/2)*$F$4*$D$4^2</f>
        <v>75686.605184</v>
      </c>
      <c r="G46" s="48" t="n">
        <f aca="false">IF(B46&lt;=$B$4,(C46*($D$4-$B$4)*$G$4),(D46*$G$4*$B$4))</f>
        <v>18285.7142857143</v>
      </c>
      <c r="H46" s="48" t="n">
        <f aca="false">IF(B46&lt;=$C$4,(C46*($D$4-$C$4)*$H$4),(D46*$H$4*$C$4))</f>
        <v>59428.5714285714</v>
      </c>
      <c r="I46" s="48" t="n">
        <f aca="false">SUM(F46:H46)</f>
        <v>153400.890898286</v>
      </c>
      <c r="J46" s="53" t="n">
        <f aca="false">B46</f>
        <v>7.6</v>
      </c>
    </row>
    <row r="47" customFormat="false" ht="14.4" hidden="false" customHeight="false" outlineLevel="0" collapsed="false">
      <c r="B47" s="52" t="n">
        <f aca="false">B46+$B$78/70</f>
        <v>7.8</v>
      </c>
      <c r="C47" s="48" t="n">
        <f aca="false">B47/$D$4</f>
        <v>0.557142857142858</v>
      </c>
      <c r="D47" s="48" t="n">
        <f aca="false">($D$4-B47)/$D$4</f>
        <v>0.442857142857143</v>
      </c>
      <c r="F47" s="48" t="n">
        <f aca="false">((C47*D47)/2)*$F$4*$D$4^2</f>
        <v>75250.909266</v>
      </c>
      <c r="G47" s="48" t="n">
        <f aca="false">IF(B47&lt;=$B$4,(C47*($D$4-$B$4)*$G$4),(D47*$G$4*$B$4))</f>
        <v>17714.2857142857</v>
      </c>
      <c r="H47" s="48" t="n">
        <f aca="false">IF(B47&lt;=$C$4,(C47*($D$4-$C$4)*$H$4),(D47*$H$4*$C$4))</f>
        <v>57571.4285714285</v>
      </c>
      <c r="I47" s="48" t="n">
        <f aca="false">SUM(F47:H47)</f>
        <v>150536.623551714</v>
      </c>
      <c r="J47" s="53" t="n">
        <f aca="false">B47</f>
        <v>7.8</v>
      </c>
    </row>
    <row r="48" customFormat="false" ht="14.4" hidden="false" customHeight="false" outlineLevel="0" collapsed="false">
      <c r="B48" s="52" t="n">
        <f aca="false">B47+$B$78/70</f>
        <v>8</v>
      </c>
      <c r="C48" s="48" t="n">
        <f aca="false">B48/$D$4</f>
        <v>0.571428571428572</v>
      </c>
      <c r="D48" s="48" t="n">
        <f aca="false">($D$4-B48)/$D$4</f>
        <v>0.428571428571428</v>
      </c>
      <c r="F48" s="48" t="n">
        <f aca="false">((C48*D48)/2)*$F$4*$D$4^2</f>
        <v>74690.7288</v>
      </c>
      <c r="G48" s="48" t="n">
        <f aca="false">IF(B48&lt;=$B$4,(C48*($D$4-$B$4)*$G$4),(D48*$G$4*$B$4))</f>
        <v>17142.8571428571</v>
      </c>
      <c r="H48" s="48" t="n">
        <f aca="false">IF(B48&lt;=$C$4,(C48*($D$4-$C$4)*$H$4),(D48*$H$4*$C$4))</f>
        <v>55714.2857142857</v>
      </c>
      <c r="I48" s="48" t="n">
        <f aca="false">SUM(F48:H48)</f>
        <v>147547.871657143</v>
      </c>
      <c r="J48" s="53" t="n">
        <f aca="false">B48</f>
        <v>8</v>
      </c>
    </row>
    <row r="49" customFormat="false" ht="14.4" hidden="false" customHeight="false" outlineLevel="0" collapsed="false">
      <c r="B49" s="52" t="n">
        <f aca="false">B48+$B$78/70</f>
        <v>8.2</v>
      </c>
      <c r="C49" s="48" t="n">
        <f aca="false">B49/$D$4</f>
        <v>0.585714285714286</v>
      </c>
      <c r="D49" s="48" t="n">
        <f aca="false">($D$4-B49)/$D$4</f>
        <v>0.414285714285714</v>
      </c>
      <c r="F49" s="48" t="n">
        <f aca="false">((C49*D49)/2)*$F$4*$D$4^2</f>
        <v>74006.063786</v>
      </c>
      <c r="G49" s="48" t="n">
        <f aca="false">IF(B49&lt;=$B$4,(C49*($D$4-$B$4)*$G$4),(D49*$G$4*$B$4))</f>
        <v>16571.4285714286</v>
      </c>
      <c r="H49" s="48" t="n">
        <f aca="false">IF(B49&lt;=$C$4,(C49*($D$4-$C$4)*$H$4),(D49*$H$4*$C$4))</f>
        <v>53857.1428571428</v>
      </c>
      <c r="I49" s="48" t="n">
        <f aca="false">SUM(F49:H49)</f>
        <v>144434.635214571</v>
      </c>
      <c r="J49" s="53" t="n">
        <f aca="false">B49</f>
        <v>8.2</v>
      </c>
    </row>
    <row r="50" customFormat="false" ht="14.4" hidden="false" customHeight="false" outlineLevel="0" collapsed="false">
      <c r="B50" s="52" t="n">
        <f aca="false">B49+$B$78/70</f>
        <v>8.4</v>
      </c>
      <c r="C50" s="48" t="n">
        <f aca="false">B50/$D$4</f>
        <v>0.6</v>
      </c>
      <c r="D50" s="48" t="n">
        <f aca="false">($D$4-B50)/$D$4</f>
        <v>0.4</v>
      </c>
      <c r="F50" s="48" t="n">
        <f aca="false">((C50*D50)/2)*$F$4*$D$4^2</f>
        <v>73196.914224</v>
      </c>
      <c r="G50" s="48" t="n">
        <f aca="false">IF(B50&lt;=$B$4,(C50*($D$4-$B$4)*$G$4),(D50*$G$4*$B$4))</f>
        <v>16000</v>
      </c>
      <c r="H50" s="48" t="n">
        <f aca="false">IF(B50&lt;=$C$4,(C50*($D$4-$C$4)*$H$4),(D50*$H$4*$C$4))</f>
        <v>52000</v>
      </c>
      <c r="I50" s="48" t="n">
        <f aca="false">SUM(F50:H50)</f>
        <v>141196.914224</v>
      </c>
      <c r="J50" s="53" t="n">
        <f aca="false">B50</f>
        <v>8.4</v>
      </c>
    </row>
    <row r="51" customFormat="false" ht="14.4" hidden="false" customHeight="false" outlineLevel="0" collapsed="false">
      <c r="B51" s="52" t="n">
        <f aca="false">B50+$B$78/70</f>
        <v>8.6</v>
      </c>
      <c r="C51" s="48" t="n">
        <f aca="false">B51/$D$4</f>
        <v>0.614285714285714</v>
      </c>
      <c r="D51" s="48" t="n">
        <f aca="false">($D$4-B51)/$D$4</f>
        <v>0.385714285714286</v>
      </c>
      <c r="F51" s="48" t="n">
        <f aca="false">((C51*D51)/2)*$F$4*$D$4^2</f>
        <v>72263.280114</v>
      </c>
      <c r="G51" s="48" t="n">
        <f aca="false">IF(B51&lt;=$B$4,(C51*($D$4-$B$4)*$G$4),(D51*$G$4*$B$4))</f>
        <v>15428.5714285714</v>
      </c>
      <c r="H51" s="48" t="n">
        <f aca="false">IF(B51&lt;=$C$4,(C51*($D$4-$C$4)*$H$4),(D51*$H$4*$C$4))</f>
        <v>50142.8571428571</v>
      </c>
      <c r="I51" s="48" t="n">
        <f aca="false">SUM(F51:H51)</f>
        <v>137834.708685429</v>
      </c>
      <c r="J51" s="53" t="n">
        <f aca="false">B51</f>
        <v>8.6</v>
      </c>
    </row>
    <row r="52" customFormat="false" ht="14.4" hidden="false" customHeight="false" outlineLevel="0" collapsed="false">
      <c r="B52" s="52" t="n">
        <f aca="false">B51+$B$78/70</f>
        <v>8.8</v>
      </c>
      <c r="C52" s="48" t="n">
        <f aca="false">B52/$D$4</f>
        <v>0.628571428571429</v>
      </c>
      <c r="D52" s="48" t="n">
        <f aca="false">($D$4-B52)/$D$4</f>
        <v>0.371428571428571</v>
      </c>
      <c r="F52" s="48" t="n">
        <f aca="false">((C52*D52)/2)*$F$4*$D$4^2</f>
        <v>71205.161456</v>
      </c>
      <c r="G52" s="48" t="n">
        <f aca="false">IF(B52&lt;=$B$4,(C52*($D$4-$B$4)*$G$4),(D52*$G$4*$B$4))</f>
        <v>14857.1428571429</v>
      </c>
      <c r="H52" s="48" t="n">
        <f aca="false">IF(B52&lt;=$C$4,(C52*($D$4-$C$4)*$H$4),(D52*$H$4*$C$4))</f>
        <v>48285.7142857143</v>
      </c>
      <c r="I52" s="48" t="n">
        <f aca="false">SUM(F52:H52)</f>
        <v>134348.018598857</v>
      </c>
      <c r="J52" s="53" t="n">
        <f aca="false">B52</f>
        <v>8.8</v>
      </c>
    </row>
    <row r="53" customFormat="false" ht="14.4" hidden="false" customHeight="false" outlineLevel="0" collapsed="false">
      <c r="B53" s="52" t="n">
        <f aca="false">B52+$B$78/70</f>
        <v>9</v>
      </c>
      <c r="C53" s="48" t="n">
        <f aca="false">B53/$D$4</f>
        <v>0.642857142857143</v>
      </c>
      <c r="D53" s="48" t="n">
        <f aca="false">($D$4-B53)/$D$4</f>
        <v>0.357142857142857</v>
      </c>
      <c r="F53" s="48" t="n">
        <f aca="false">((C53*D53)/2)*$F$4*$D$4^2</f>
        <v>70022.55825</v>
      </c>
      <c r="G53" s="48" t="n">
        <f aca="false">IF(B53&lt;=$B$4,(C53*($D$4-$B$4)*$G$4),(D53*$G$4*$B$4))</f>
        <v>14285.7142857143</v>
      </c>
      <c r="H53" s="48" t="n">
        <f aca="false">IF(B53&lt;=$C$4,(C53*($D$4-$C$4)*$H$4),(D53*$H$4*$C$4))</f>
        <v>46428.5714285714</v>
      </c>
      <c r="I53" s="48" t="n">
        <f aca="false">SUM(F53:H53)</f>
        <v>130736.843964286</v>
      </c>
      <c r="J53" s="53" t="n">
        <f aca="false">B53</f>
        <v>9</v>
      </c>
    </row>
    <row r="54" customFormat="false" ht="14.4" hidden="false" customHeight="false" outlineLevel="0" collapsed="false">
      <c r="B54" s="52" t="n">
        <f aca="false">B53+$B$78/70</f>
        <v>9.2</v>
      </c>
      <c r="C54" s="48" t="n">
        <f aca="false">B54/$D$4</f>
        <v>0.657142857142857</v>
      </c>
      <c r="D54" s="48" t="n">
        <f aca="false">($D$4-B54)/$D$4</f>
        <v>0.342857142857143</v>
      </c>
      <c r="F54" s="48" t="n">
        <f aca="false">((C54*D54)/2)*$F$4*$D$4^2</f>
        <v>68715.470496</v>
      </c>
      <c r="G54" s="48" t="n">
        <f aca="false">IF(B54&lt;=$B$4,(C54*($D$4-$B$4)*$G$4),(D54*$G$4*$B$4))</f>
        <v>13714.2857142857</v>
      </c>
      <c r="H54" s="48" t="n">
        <f aca="false">IF(B54&lt;=$C$4,(C54*($D$4-$C$4)*$H$4),(D54*$H$4*$C$4))</f>
        <v>44571.4285714286</v>
      </c>
      <c r="I54" s="48" t="n">
        <f aca="false">SUM(F54:H54)</f>
        <v>127001.184781714</v>
      </c>
      <c r="J54" s="53" t="n">
        <f aca="false">B54</f>
        <v>9.2</v>
      </c>
    </row>
    <row r="55" customFormat="false" ht="14.4" hidden="false" customHeight="false" outlineLevel="0" collapsed="false">
      <c r="B55" s="52" t="n">
        <f aca="false">B54+$B$78/70</f>
        <v>9.4</v>
      </c>
      <c r="C55" s="48" t="n">
        <f aca="false">B55/$D$4</f>
        <v>0.671428571428571</v>
      </c>
      <c r="D55" s="48" t="n">
        <f aca="false">($D$4-B55)/$D$4</f>
        <v>0.328571428571429</v>
      </c>
      <c r="F55" s="48" t="n">
        <f aca="false">((C55*D55)/2)*$F$4*$D$4^2</f>
        <v>67283.898194</v>
      </c>
      <c r="G55" s="48" t="n">
        <f aca="false">IF(B55&lt;=$B$4,(C55*($D$4-$B$4)*$G$4),(D55*$G$4*$B$4))</f>
        <v>13142.8571428571</v>
      </c>
      <c r="H55" s="48" t="n">
        <f aca="false">IF(B55&lt;=$C$4,(C55*($D$4-$C$4)*$H$4),(D55*$H$4*$C$4))</f>
        <v>42714.2857142857</v>
      </c>
      <c r="I55" s="48" t="n">
        <f aca="false">SUM(F55:H55)</f>
        <v>123141.041051143</v>
      </c>
      <c r="J55" s="53" t="n">
        <f aca="false">B55</f>
        <v>9.4</v>
      </c>
    </row>
    <row r="56" customFormat="false" ht="14.4" hidden="false" customHeight="false" outlineLevel="0" collapsed="false">
      <c r="B56" s="52" t="n">
        <f aca="false">B55+$B$78/70</f>
        <v>9.6</v>
      </c>
      <c r="C56" s="48" t="n">
        <f aca="false">B56/$D$4</f>
        <v>0.685714285714286</v>
      </c>
      <c r="D56" s="48" t="n">
        <f aca="false">($D$4-B56)/$D$4</f>
        <v>0.314285714285714</v>
      </c>
      <c r="F56" s="48" t="n">
        <f aca="false">((C56*D56)/2)*$F$4*$D$4^2</f>
        <v>65727.841344</v>
      </c>
      <c r="G56" s="48" t="n">
        <f aca="false">IF(B56&lt;=$B$4,(C56*($D$4-$B$4)*$G$4),(D56*$G$4*$B$4))</f>
        <v>12571.4285714286</v>
      </c>
      <c r="H56" s="48" t="n">
        <f aca="false">IF(B56&lt;=$C$4,(C56*($D$4-$C$4)*$H$4),(D56*$H$4*$C$4))</f>
        <v>40857.1428571429</v>
      </c>
      <c r="I56" s="48" t="n">
        <f aca="false">SUM(F56:H56)</f>
        <v>119156.412772572</v>
      </c>
      <c r="J56" s="53" t="n">
        <f aca="false">B56</f>
        <v>9.6</v>
      </c>
    </row>
    <row r="57" customFormat="false" ht="14.4" hidden="false" customHeight="false" outlineLevel="0" collapsed="false">
      <c r="B57" s="52" t="n">
        <f aca="false">B56+$B$78/70</f>
        <v>9.8</v>
      </c>
      <c r="C57" s="48" t="n">
        <f aca="false">B57/$D$4</f>
        <v>0.7</v>
      </c>
      <c r="D57" s="48" t="n">
        <f aca="false">($D$4-B57)/$D$4</f>
        <v>0.3</v>
      </c>
      <c r="F57" s="48" t="n">
        <f aca="false">((C57*D57)/2)*$F$4*$D$4^2</f>
        <v>64047.299946</v>
      </c>
      <c r="G57" s="48" t="n">
        <f aca="false">IF(B57&lt;=$B$4,(C57*($D$4-$B$4)*$G$4),(D57*$G$4*$B$4))</f>
        <v>12000</v>
      </c>
      <c r="H57" s="48" t="n">
        <f aca="false">IF(B57&lt;=$C$4,(C57*($D$4-$C$4)*$H$4),(D57*$H$4*$C$4))</f>
        <v>39000</v>
      </c>
      <c r="I57" s="48" t="n">
        <f aca="false">SUM(F57:H57)</f>
        <v>115047.299946</v>
      </c>
      <c r="J57" s="53" t="n">
        <f aca="false">B57</f>
        <v>9.8</v>
      </c>
    </row>
    <row r="58" customFormat="false" ht="14.4" hidden="false" customHeight="false" outlineLevel="0" collapsed="false">
      <c r="B58" s="52" t="n">
        <f aca="false">B57+$B$78/70</f>
        <v>10</v>
      </c>
      <c r="C58" s="48" t="n">
        <f aca="false">B58/$D$4</f>
        <v>0.714285714285714</v>
      </c>
      <c r="D58" s="48" t="n">
        <f aca="false">($D$4-B58)/$D$4</f>
        <v>0.285714285714286</v>
      </c>
      <c r="F58" s="48" t="n">
        <f aca="false">((C58*D58)/2)*$F$4*$D$4^2</f>
        <v>62242.274</v>
      </c>
      <c r="G58" s="48" t="n">
        <f aca="false">IF(B58&lt;=$B$4,(C58*($D$4-$B$4)*$G$4),(D58*$G$4*$B$4))</f>
        <v>11428.5714285714</v>
      </c>
      <c r="H58" s="48" t="n">
        <f aca="false">IF(B58&lt;=$C$4,(C58*($D$4-$C$4)*$H$4),(D58*$H$4*$C$4))</f>
        <v>37142.8571428572</v>
      </c>
      <c r="I58" s="48" t="n">
        <f aca="false">SUM(F58:H58)</f>
        <v>110813.702571429</v>
      </c>
      <c r="J58" s="53" t="n">
        <f aca="false">B58</f>
        <v>10</v>
      </c>
    </row>
    <row r="59" customFormat="false" ht="14.4" hidden="false" customHeight="false" outlineLevel="0" collapsed="false">
      <c r="B59" s="52" t="n">
        <f aca="false">B58+$B$78/70</f>
        <v>10.2</v>
      </c>
      <c r="C59" s="48" t="n">
        <f aca="false">B59/$D$4</f>
        <v>0.728571428571428</v>
      </c>
      <c r="D59" s="48" t="n">
        <f aca="false">($D$4-B59)/$D$4</f>
        <v>0.271428571428572</v>
      </c>
      <c r="F59" s="48" t="n">
        <f aca="false">((C59*D59)/2)*$F$4*$D$4^2</f>
        <v>60312.763506</v>
      </c>
      <c r="G59" s="48" t="n">
        <f aca="false">IF(B59&lt;=$B$4,(C59*($D$4-$B$4)*$G$4),(D59*$G$4*$B$4))</f>
        <v>10857.1428571429</v>
      </c>
      <c r="H59" s="48" t="n">
        <f aca="false">IF(B59&lt;=$C$4,(C59*($D$4-$C$4)*$H$4),(D59*$H$4*$C$4))</f>
        <v>35285.7142857143</v>
      </c>
      <c r="I59" s="48" t="n">
        <f aca="false">SUM(F59:H59)</f>
        <v>106455.620648857</v>
      </c>
      <c r="J59" s="53" t="n">
        <f aca="false">B59</f>
        <v>10.2</v>
      </c>
    </row>
    <row r="60" customFormat="false" ht="14.4" hidden="false" customHeight="false" outlineLevel="0" collapsed="false">
      <c r="B60" s="52" t="n">
        <f aca="false">B59+$B$78/70</f>
        <v>10.4</v>
      </c>
      <c r="C60" s="48" t="n">
        <f aca="false">B60/$D$4</f>
        <v>0.742857142857143</v>
      </c>
      <c r="D60" s="48" t="n">
        <f aca="false">($D$4-B60)/$D$4</f>
        <v>0.257142857142857</v>
      </c>
      <c r="F60" s="48" t="n">
        <f aca="false">((C60*D60)/2)*$F$4*$D$4^2</f>
        <v>58258.7684640001</v>
      </c>
      <c r="G60" s="48" t="n">
        <f aca="false">IF(B60&lt;=$B$4,(C60*($D$4-$B$4)*$G$4),(D60*$G$4*$B$4))</f>
        <v>10285.7142857143</v>
      </c>
      <c r="H60" s="48" t="n">
        <f aca="false">IF(B60&lt;=$C$4,(C60*($D$4-$C$4)*$H$4),(D60*$H$4*$C$4))</f>
        <v>33428.5714285715</v>
      </c>
      <c r="I60" s="48" t="n">
        <f aca="false">SUM(F60:H60)</f>
        <v>101973.054178286</v>
      </c>
      <c r="J60" s="53" t="n">
        <f aca="false">B60</f>
        <v>10.4</v>
      </c>
    </row>
    <row r="61" customFormat="false" ht="14.4" hidden="false" customHeight="false" outlineLevel="0" collapsed="false">
      <c r="B61" s="52" t="n">
        <f aca="false">B60+$B$78/70</f>
        <v>10.6</v>
      </c>
      <c r="C61" s="48" t="n">
        <f aca="false">B61/$D$4</f>
        <v>0.757142857142857</v>
      </c>
      <c r="D61" s="48" t="n">
        <f aca="false">($D$4-B61)/$D$4</f>
        <v>0.242857142857143</v>
      </c>
      <c r="F61" s="48" t="n">
        <f aca="false">((C61*D61)/2)*$F$4*$D$4^2</f>
        <v>56080.2888740001</v>
      </c>
      <c r="G61" s="48" t="n">
        <f aca="false">IF(B61&lt;=$B$4,(C61*($D$4-$B$4)*$G$4),(D61*$G$4*$B$4))</f>
        <v>9714.28571428573</v>
      </c>
      <c r="H61" s="48" t="n">
        <f aca="false">IF(B61&lt;=$C$4,(C61*($D$4-$C$4)*$H$4),(D61*$H$4*$C$4))</f>
        <v>31571.4285714286</v>
      </c>
      <c r="I61" s="48" t="n">
        <f aca="false">SUM(F61:H61)</f>
        <v>97366.0031597144</v>
      </c>
      <c r="J61" s="53" t="n">
        <f aca="false">B61</f>
        <v>10.6</v>
      </c>
    </row>
    <row r="62" customFormat="false" ht="14.4" hidden="false" customHeight="false" outlineLevel="0" collapsed="false">
      <c r="B62" s="52" t="n">
        <f aca="false">B61+$B$78/70</f>
        <v>10.8</v>
      </c>
      <c r="C62" s="48" t="n">
        <f aca="false">B62/$D$4</f>
        <v>0.771428571428571</v>
      </c>
      <c r="D62" s="48" t="n">
        <f aca="false">($D$4-B62)/$D$4</f>
        <v>0.228571428571429</v>
      </c>
      <c r="F62" s="48" t="n">
        <f aca="false">((C62*D62)/2)*$F$4*$D$4^2</f>
        <v>53777.3247360001</v>
      </c>
      <c r="G62" s="48" t="n">
        <f aca="false">IF(B62&lt;=$B$4,(C62*($D$4-$B$4)*$G$4),(D62*$G$4*$B$4))</f>
        <v>9142.85714285716</v>
      </c>
      <c r="H62" s="48" t="n">
        <f aca="false">IF(B62&lt;=$C$4,(C62*($D$4-$C$4)*$H$4),(D62*$H$4*$C$4))</f>
        <v>29714.2857142858</v>
      </c>
      <c r="I62" s="48" t="n">
        <f aca="false">SUM(F62:H62)</f>
        <v>92634.467593143</v>
      </c>
      <c r="J62" s="53" t="n">
        <f aca="false">B62</f>
        <v>10.8</v>
      </c>
    </row>
    <row r="63" customFormat="false" ht="14.4" hidden="false" customHeight="false" outlineLevel="0" collapsed="false">
      <c r="B63" s="52" t="n">
        <f aca="false">B62+$B$78/70</f>
        <v>11</v>
      </c>
      <c r="C63" s="48" t="n">
        <f aca="false">B63/$D$4</f>
        <v>0.785714285714285</v>
      </c>
      <c r="D63" s="48" t="n">
        <f aca="false">($D$4-B63)/$D$4</f>
        <v>0.214285714285715</v>
      </c>
      <c r="F63" s="48" t="n">
        <f aca="false">((C63*D63)/2)*$F$4*$D$4^2</f>
        <v>51349.8760500001</v>
      </c>
      <c r="G63" s="48" t="n">
        <f aca="false">IF(B63&lt;=$B$4,(C63*($D$4-$B$4)*$G$4),(D63*$G$4*$B$4))</f>
        <v>8571.42857142859</v>
      </c>
      <c r="H63" s="48" t="n">
        <f aca="false">IF(B63&lt;=$C$4,(C63*($D$4-$C$4)*$H$4),(D63*$H$4*$C$4))</f>
        <v>27857.1428571429</v>
      </c>
      <c r="I63" s="48" t="n">
        <f aca="false">SUM(F63:H63)</f>
        <v>87778.4474785716</v>
      </c>
      <c r="J63" s="53" t="n">
        <f aca="false">B63</f>
        <v>11</v>
      </c>
    </row>
    <row r="64" customFormat="false" ht="14.4" hidden="false" customHeight="false" outlineLevel="0" collapsed="false">
      <c r="B64" s="52" t="n">
        <f aca="false">B63+$B$78/70</f>
        <v>11.2</v>
      </c>
      <c r="C64" s="48" t="n">
        <f aca="false">B64/$D$4</f>
        <v>0.8</v>
      </c>
      <c r="D64" s="48" t="n">
        <f aca="false">($D$4-B64)/$D$4</f>
        <v>0.200000000000001</v>
      </c>
      <c r="F64" s="48" t="n">
        <f aca="false">((C64*D64)/2)*$F$4*$D$4^2</f>
        <v>48797.9428160001</v>
      </c>
      <c r="G64" s="48" t="n">
        <f aca="false">IF(B64&lt;=$B$4,(C64*($D$4-$B$4)*$G$4),(D64*$G$4*$B$4))</f>
        <v>8000.00000000002</v>
      </c>
      <c r="H64" s="48" t="n">
        <f aca="false">IF(B64&lt;=$C$4,(C64*($D$4-$C$4)*$H$4),(D64*$H$4*$C$4))</f>
        <v>26000.0000000001</v>
      </c>
      <c r="I64" s="48" t="n">
        <f aca="false">SUM(F64:H64)</f>
        <v>82797.9428160002</v>
      </c>
      <c r="J64" s="53" t="n">
        <f aca="false">B64</f>
        <v>11.2</v>
      </c>
    </row>
    <row r="65" customFormat="false" ht="14.4" hidden="false" customHeight="false" outlineLevel="0" collapsed="false">
      <c r="B65" s="52" t="n">
        <f aca="false">B64+$B$78/70</f>
        <v>11.4</v>
      </c>
      <c r="C65" s="48" t="n">
        <f aca="false">B65/$D$4</f>
        <v>0.814285714285714</v>
      </c>
      <c r="D65" s="48" t="n">
        <f aca="false">($D$4-B65)/$D$4</f>
        <v>0.185714285714286</v>
      </c>
      <c r="F65" s="48" t="n">
        <f aca="false">((C65*D65)/2)*$F$4*$D$4^2</f>
        <v>46121.5250340001</v>
      </c>
      <c r="G65" s="48" t="n">
        <f aca="false">IF(B65&lt;=$B$4,(C65*($D$4-$B$4)*$G$4),(D65*$G$4*$B$4))</f>
        <v>7428.57142857145</v>
      </c>
      <c r="H65" s="48" t="n">
        <f aca="false">IF(B65&lt;=$C$4,(C65*($D$4-$C$4)*$H$4),(D65*$H$4*$C$4))</f>
        <v>24142.8571428572</v>
      </c>
      <c r="I65" s="48" t="n">
        <f aca="false">SUM(F65:H65)</f>
        <v>77692.9536054288</v>
      </c>
      <c r="J65" s="53" t="n">
        <f aca="false">B65</f>
        <v>11.4</v>
      </c>
    </row>
    <row r="66" customFormat="false" ht="14.4" hidden="false" customHeight="false" outlineLevel="0" collapsed="false">
      <c r="B66" s="52" t="n">
        <f aca="false">B65+$B$78/70</f>
        <v>11.6</v>
      </c>
      <c r="C66" s="48" t="n">
        <f aca="false">B66/$D$4</f>
        <v>0.828571428571428</v>
      </c>
      <c r="D66" s="48" t="n">
        <f aca="false">($D$4-B66)/$D$4</f>
        <v>0.171428571428572</v>
      </c>
      <c r="F66" s="48" t="n">
        <f aca="false">((C66*D66)/2)*$F$4*$D$4^2</f>
        <v>43320.6227040001</v>
      </c>
      <c r="G66" s="48" t="n">
        <f aca="false">IF(B66&lt;=$B$4,(C66*($D$4-$B$4)*$G$4),(D66*$G$4*$B$4))</f>
        <v>6857.14285714288</v>
      </c>
      <c r="H66" s="48" t="n">
        <f aca="false">IF(B66&lt;=$C$4,(C66*($D$4-$C$4)*$H$4),(D66*$H$4*$C$4))</f>
        <v>22285.7142857144</v>
      </c>
      <c r="I66" s="48" t="n">
        <f aca="false">SUM(F66:H66)</f>
        <v>72463.4798468574</v>
      </c>
      <c r="J66" s="53" t="n">
        <f aca="false">B66</f>
        <v>11.6</v>
      </c>
    </row>
    <row r="67" customFormat="false" ht="14.4" hidden="false" customHeight="false" outlineLevel="0" collapsed="false">
      <c r="B67" s="52" t="n">
        <f aca="false">B66+$B$78/70</f>
        <v>11.8</v>
      </c>
      <c r="C67" s="48" t="n">
        <f aca="false">B67/$D$4</f>
        <v>0.842857142857142</v>
      </c>
      <c r="D67" s="48" t="n">
        <f aca="false">($D$4-B67)/$D$4</f>
        <v>0.157142857142858</v>
      </c>
      <c r="F67" s="48" t="n">
        <f aca="false">((C67*D67)/2)*$F$4*$D$4^2</f>
        <v>40395.2358260002</v>
      </c>
      <c r="G67" s="48" t="n">
        <f aca="false">IF(B67&lt;=$B$4,(C67*($D$4-$B$4)*$G$4),(D67*$G$4*$B$4))</f>
        <v>6285.71428571431</v>
      </c>
      <c r="H67" s="48" t="n">
        <f aca="false">IF(B67&lt;=$C$4,(C67*($D$4-$C$4)*$H$4),(D67*$H$4*$C$4))</f>
        <v>20428.5714285715</v>
      </c>
      <c r="I67" s="48" t="n">
        <f aca="false">SUM(F67:H67)</f>
        <v>67109.521540286</v>
      </c>
      <c r="J67" s="53" t="n">
        <f aca="false">B67</f>
        <v>11.8</v>
      </c>
    </row>
    <row r="68" customFormat="false" ht="14.4" hidden="false" customHeight="false" outlineLevel="0" collapsed="false">
      <c r="B68" s="52" t="n">
        <f aca="false">B67+$B$78/70</f>
        <v>12</v>
      </c>
      <c r="C68" s="48" t="n">
        <f aca="false">B68/$D$4</f>
        <v>0.857142857142856</v>
      </c>
      <c r="D68" s="48" t="n">
        <f aca="false">($D$4-B68)/$D$4</f>
        <v>0.142857142857144</v>
      </c>
      <c r="F68" s="48" t="n">
        <f aca="false">((C68*D68)/2)*$F$4*$D$4^2</f>
        <v>37345.3644000002</v>
      </c>
      <c r="G68" s="48" t="n">
        <f aca="false">IF(B68&lt;=$B$4,(C68*($D$4-$B$4)*$G$4),(D68*$G$4*$B$4))</f>
        <v>5714.28571428574</v>
      </c>
      <c r="H68" s="48" t="n">
        <f aca="false">IF(B68&lt;=$C$4,(C68*($D$4-$C$4)*$H$4),(D68*$H$4*$C$4))</f>
        <v>18571.4285714287</v>
      </c>
      <c r="I68" s="48" t="n">
        <f aca="false">SUM(F68:H68)</f>
        <v>61631.0786857146</v>
      </c>
      <c r="J68" s="53" t="n">
        <f aca="false">B68</f>
        <v>12</v>
      </c>
    </row>
    <row r="69" customFormat="false" ht="14.4" hidden="false" customHeight="false" outlineLevel="0" collapsed="false">
      <c r="B69" s="52" t="n">
        <f aca="false">B68+$B$78/70</f>
        <v>12.2</v>
      </c>
      <c r="C69" s="48" t="n">
        <f aca="false">B69/$D$4</f>
        <v>0.871428571428571</v>
      </c>
      <c r="D69" s="48" t="n">
        <f aca="false">($D$4-B69)/$D$4</f>
        <v>0.128571428571429</v>
      </c>
      <c r="F69" s="48" t="n">
        <f aca="false">((C69*D69)/2)*$F$4*$D$4^2</f>
        <v>34171.0084260002</v>
      </c>
      <c r="G69" s="48" t="n">
        <f aca="false">IF(B69&lt;=$B$4,(C69*($D$4-$B$4)*$G$4),(D69*$G$4*$B$4))</f>
        <v>5142.85714285718</v>
      </c>
      <c r="H69" s="48" t="n">
        <f aca="false">IF(B69&lt;=$C$4,(C69*($D$4-$C$4)*$H$4),(D69*$H$4*$C$4))</f>
        <v>16714.2857142858</v>
      </c>
      <c r="I69" s="48" t="n">
        <f aca="false">SUM(F69:H69)</f>
        <v>56028.1512831432</v>
      </c>
      <c r="J69" s="53" t="n">
        <f aca="false">B69</f>
        <v>12.2</v>
      </c>
    </row>
    <row r="70" customFormat="false" ht="14.4" hidden="false" customHeight="false" outlineLevel="0" collapsed="false">
      <c r="B70" s="52" t="n">
        <f aca="false">B69+$B$78/70</f>
        <v>12.4</v>
      </c>
      <c r="C70" s="48" t="n">
        <f aca="false">B70/$D$4</f>
        <v>0.885714285714285</v>
      </c>
      <c r="D70" s="48" t="n">
        <f aca="false">($D$4-B70)/$D$4</f>
        <v>0.114285714285715</v>
      </c>
      <c r="F70" s="48" t="n">
        <f aca="false">((C70*D70)/2)*$F$4*$D$4^2</f>
        <v>30872.1679040002</v>
      </c>
      <c r="G70" s="48" t="n">
        <f aca="false">IF(B70&lt;=$B$4,(C70*($D$4-$B$4)*$G$4),(D70*$G$4*$B$4))</f>
        <v>4571.42857142861</v>
      </c>
      <c r="H70" s="48" t="n">
        <f aca="false">IF(B70&lt;=$C$4,(C70*($D$4-$C$4)*$H$4),(D70*$H$4*$C$4))</f>
        <v>14857.142857143</v>
      </c>
      <c r="I70" s="48" t="n">
        <f aca="false">SUM(F70:H70)</f>
        <v>50300.7393325718</v>
      </c>
      <c r="J70" s="53" t="n">
        <f aca="false">B70</f>
        <v>12.4</v>
      </c>
    </row>
    <row r="71" customFormat="false" ht="14.4" hidden="false" customHeight="false" outlineLevel="0" collapsed="false">
      <c r="B71" s="52" t="n">
        <f aca="false">B70+$B$78/70</f>
        <v>12.6</v>
      </c>
      <c r="C71" s="48" t="n">
        <f aca="false">B71/$D$4</f>
        <v>0.899999999999999</v>
      </c>
      <c r="D71" s="48" t="n">
        <f aca="false">($D$4-B71)/$D$4</f>
        <v>0.100000000000001</v>
      </c>
      <c r="F71" s="48" t="n">
        <f aca="false">((C71*D71)/2)*$F$4*$D$4^2</f>
        <v>27448.8428340002</v>
      </c>
      <c r="G71" s="48" t="n">
        <f aca="false">IF(B71&lt;=$B$4,(C71*($D$4-$B$4)*$G$4),(D71*$G$4*$B$4))</f>
        <v>4000.00000000004</v>
      </c>
      <c r="H71" s="48" t="n">
        <f aca="false">IF(B71&lt;=$C$4,(C71*($D$4-$C$4)*$H$4),(D71*$H$4*$C$4))</f>
        <v>13000.0000000001</v>
      </c>
      <c r="I71" s="48" t="n">
        <f aca="false">SUM(F71:H71)</f>
        <v>44448.8428340004</v>
      </c>
      <c r="J71" s="53" t="n">
        <f aca="false">B71</f>
        <v>12.6</v>
      </c>
    </row>
    <row r="72" customFormat="false" ht="14.4" hidden="false" customHeight="false" outlineLevel="0" collapsed="false">
      <c r="B72" s="52" t="n">
        <f aca="false">B71+$B$78/70</f>
        <v>12.8</v>
      </c>
      <c r="C72" s="48" t="n">
        <f aca="false">B72/$D$4</f>
        <v>0.914285714285713</v>
      </c>
      <c r="D72" s="48" t="n">
        <f aca="false">($D$4-B72)/$D$4</f>
        <v>0.0857142857142867</v>
      </c>
      <c r="F72" s="48" t="n">
        <f aca="false">((C72*D72)/2)*$F$4*$D$4^2</f>
        <v>23901.0332160002</v>
      </c>
      <c r="G72" s="48" t="n">
        <f aca="false">IF(B72&lt;=$B$4,(C72*($D$4-$B$4)*$G$4),(D72*$G$4*$B$4))</f>
        <v>3428.57142857147</v>
      </c>
      <c r="H72" s="48" t="n">
        <f aca="false">IF(B72&lt;=$C$4,(C72*($D$4-$C$4)*$H$4),(D72*$H$4*$C$4))</f>
        <v>11142.8571428573</v>
      </c>
      <c r="I72" s="48" t="n">
        <f aca="false">SUM(F72:H72)</f>
        <v>38472.461787429</v>
      </c>
      <c r="J72" s="53" t="n">
        <f aca="false">B72</f>
        <v>12.8</v>
      </c>
    </row>
    <row r="73" customFormat="false" ht="14.4" hidden="false" customHeight="false" outlineLevel="0" collapsed="false">
      <c r="B73" s="52" t="n">
        <f aca="false">B72+$B$78/70</f>
        <v>13</v>
      </c>
      <c r="C73" s="48" t="n">
        <f aca="false">B73/$D$4</f>
        <v>0.928571428571428</v>
      </c>
      <c r="D73" s="48" t="n">
        <f aca="false">($D$4-B73)/$D$4</f>
        <v>0.0714285714285724</v>
      </c>
      <c r="F73" s="48" t="n">
        <f aca="false">((C73*D73)/2)*$F$4*$D$4^2</f>
        <v>20228.7390500003</v>
      </c>
      <c r="G73" s="48" t="n">
        <f aca="false">IF(B73&lt;=$B$4,(C73*($D$4-$B$4)*$G$4),(D73*$G$4*$B$4))</f>
        <v>2857.1428571429</v>
      </c>
      <c r="H73" s="48" t="n">
        <f aca="false">IF(B73&lt;=$C$4,(C73*($D$4-$C$4)*$H$4),(D73*$H$4*$C$4))</f>
        <v>9285.71428571442</v>
      </c>
      <c r="I73" s="48" t="n">
        <f aca="false">SUM(F73:H73)</f>
        <v>32371.5961928576</v>
      </c>
      <c r="J73" s="53" t="n">
        <f aca="false">B73</f>
        <v>13</v>
      </c>
    </row>
    <row r="74" customFormat="false" ht="14.4" hidden="false" customHeight="false" outlineLevel="0" collapsed="false">
      <c r="B74" s="52" t="n">
        <f aca="false">B73+$B$78/70</f>
        <v>13.2</v>
      </c>
      <c r="C74" s="48" t="n">
        <f aca="false">B74/$D$4</f>
        <v>0.942857142857142</v>
      </c>
      <c r="D74" s="48" t="n">
        <f aca="false">($D$4-B74)/$D$4</f>
        <v>0.0571428571428582</v>
      </c>
      <c r="F74" s="48" t="n">
        <f aca="false">((C74*D74)/2)*$F$4*$D$4^2</f>
        <v>16431.9603360003</v>
      </c>
      <c r="G74" s="48" t="n">
        <f aca="false">IF(B74&lt;=$B$4,(C74*($D$4-$B$4)*$G$4),(D74*$G$4*$B$4))</f>
        <v>2285.71428571433</v>
      </c>
      <c r="H74" s="48" t="n">
        <f aca="false">IF(B74&lt;=$C$4,(C74*($D$4-$C$4)*$H$4),(D74*$H$4*$C$4))</f>
        <v>7428.57142857157</v>
      </c>
      <c r="I74" s="48" t="n">
        <f aca="false">SUM(F74:H74)</f>
        <v>26146.2460502862</v>
      </c>
      <c r="J74" s="53" t="n">
        <f aca="false">B74</f>
        <v>13.2</v>
      </c>
    </row>
    <row r="75" customFormat="false" ht="14.4" hidden="false" customHeight="false" outlineLevel="0" collapsed="false">
      <c r="B75" s="52" t="n">
        <f aca="false">B74+$B$78/70</f>
        <v>13.4</v>
      </c>
      <c r="C75" s="48" t="n">
        <f aca="false">B75/$D$4</f>
        <v>0.957142857142856</v>
      </c>
      <c r="D75" s="48" t="n">
        <f aca="false">($D$4-B75)/$D$4</f>
        <v>0.042857142857144</v>
      </c>
      <c r="F75" s="48" t="n">
        <f aca="false">((C75*D75)/2)*$F$4*$D$4^2</f>
        <v>12510.6970740003</v>
      </c>
      <c r="G75" s="48" t="n">
        <f aca="false">IF(B75&lt;=$B$4,(C75*($D$4-$B$4)*$G$4),(D75*$G$4*$B$4))</f>
        <v>1714.28571428576</v>
      </c>
      <c r="H75" s="48" t="n">
        <f aca="false">IF(B75&lt;=$C$4,(C75*($D$4-$C$4)*$H$4),(D75*$H$4*$C$4))</f>
        <v>5571.42857142872</v>
      </c>
      <c r="I75" s="48" t="n">
        <f aca="false">SUM(F75:H75)</f>
        <v>19796.4113597148</v>
      </c>
      <c r="J75" s="53" t="n">
        <f aca="false">B75</f>
        <v>13.4</v>
      </c>
    </row>
    <row r="76" customFormat="false" ht="14.4" hidden="false" customHeight="false" outlineLevel="0" collapsed="false">
      <c r="B76" s="52" t="n">
        <f aca="false">B75+$B$78/70</f>
        <v>13.6</v>
      </c>
      <c r="C76" s="48" t="n">
        <f aca="false">B76/$D$4</f>
        <v>0.97142857142857</v>
      </c>
      <c r="D76" s="48" t="n">
        <f aca="false">($D$4-B76)/$D$4</f>
        <v>0.0285714285714297</v>
      </c>
      <c r="F76" s="48" t="n">
        <f aca="false">((C76*D76)/2)*$F$4*$D$4^2</f>
        <v>8464.94926400034</v>
      </c>
      <c r="G76" s="48" t="n">
        <f aca="false">IF(B76&lt;=$B$4,(C76*($D$4-$B$4)*$G$4),(D76*$G$4*$B$4))</f>
        <v>1142.85714285719</v>
      </c>
      <c r="H76" s="48" t="n">
        <f aca="false">IF(B76&lt;=$C$4,(C76*($D$4-$C$4)*$H$4),(D76*$H$4*$C$4))</f>
        <v>3714.28571428587</v>
      </c>
      <c r="I76" s="48" t="n">
        <f aca="false">SUM(F76:H76)</f>
        <v>13322.0921211434</v>
      </c>
      <c r="J76" s="53" t="n">
        <f aca="false">B76</f>
        <v>13.6</v>
      </c>
    </row>
    <row r="77" customFormat="false" ht="14.4" hidden="false" customHeight="false" outlineLevel="0" collapsed="false">
      <c r="B77" s="52" t="n">
        <f aca="false">B76+$B$78/70</f>
        <v>13.8</v>
      </c>
      <c r="C77" s="48" t="n">
        <f aca="false">B77/$D$4</f>
        <v>0.985714285714285</v>
      </c>
      <c r="D77" s="48" t="n">
        <f aca="false">($D$4-B77)/$D$4</f>
        <v>0.0142857142857155</v>
      </c>
      <c r="F77" s="48" t="n">
        <f aca="false">((C77*D77)/2)*$F$4*$D$4^2</f>
        <v>4294.71690600036</v>
      </c>
      <c r="G77" s="48" t="n">
        <f aca="false">IF(B77&lt;=$B$4,(C77*($D$4-$B$4)*$G$4),(D77*$G$4*$B$4))</f>
        <v>571.42857142862</v>
      </c>
      <c r="H77" s="48" t="n">
        <f aca="false">IF(B77&lt;=$C$4,(C77*($D$4-$C$4)*$H$4),(D77*$H$4*$C$4))</f>
        <v>1857.14285714302</v>
      </c>
      <c r="I77" s="48" t="n">
        <f aca="false">SUM(F77:H77)</f>
        <v>6723.288334572</v>
      </c>
      <c r="J77" s="53" t="n">
        <f aca="false">B77</f>
        <v>13.8</v>
      </c>
    </row>
    <row r="78" customFormat="false" ht="14.4" hidden="false" customHeight="false" outlineLevel="0" collapsed="false">
      <c r="B78" s="52" t="n">
        <f aca="false">D4</f>
        <v>14</v>
      </c>
      <c r="C78" s="48" t="n">
        <f aca="false">B78/$D$4</f>
        <v>1</v>
      </c>
      <c r="D78" s="48" t="n">
        <f aca="false">($D$4-B78)/$D$4</f>
        <v>0</v>
      </c>
      <c r="F78" s="48" t="n">
        <f aca="false">((C78*D78)/2)*$F$4*$D$4^2</f>
        <v>0</v>
      </c>
      <c r="G78" s="48" t="n">
        <f aca="false">IF(B78&lt;=$B$4,(C78*($D$4-$B$4)*$G$4),(D78*$G$4*$B$4))</f>
        <v>0</v>
      </c>
      <c r="H78" s="48" t="n">
        <f aca="false">IF(B78&lt;=$C$4,(C78*($D$4-$C$4)*$H$4),(D78*$H$4*$C$4))</f>
        <v>0</v>
      </c>
      <c r="I78" s="48" t="n">
        <f aca="false">SUM(F78:H78)</f>
        <v>0</v>
      </c>
      <c r="J78" s="53" t="n">
        <f aca="false">B78</f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Lukas Manzenreither</cp:lastModifiedBy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