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Hilfstabelle1" sheetId="4" state="visible" r:id="rId5"/>
  </sheets>
  <definedNames>
    <definedName function="false" hidden="false" localSheetId="2" name="_xlnm.Print_Area" vbProcedure="false">Momente!$A$1:$J$79</definedName>
    <definedName function="false" hidden="false" name="anderStelle" vbProcedure="false">Ergebnisse!$B$26</definedName>
    <definedName function="false" hidden="false" name="Breite" vbProcedure="false">'Eingabe QS'!$B$8</definedName>
    <definedName function="false" hidden="false" name="Eigengewicht" vbProcedure="false">'Eingabe QS'!$B$23</definedName>
    <definedName function="false" hidden="false" name="Einzellast" vbProcedure="false">Ergebnisse!$B$11</definedName>
    <definedName function="false" hidden="false" name="Einzellast2" vbProcedure="false">Ergebnisse!$B$15</definedName>
    <definedName function="false" hidden="false" name="Ergebnisse" vbProcedure="false">Ergebnisse!$B$20:$F$26</definedName>
    <definedName function="false" hidden="false" name="Ergebnisse2" vbProcedure="false">'Eingabe QS'!$B$17:$G$23</definedName>
    <definedName function="false" hidden="false" name="Fahrbahn" vbProcedure="false">Ergebnisse!$B$9</definedName>
    <definedName function="false" hidden="false" name="Flanschdicke" vbProcedure="false">'Eingabe QS'!$B$12</definedName>
    <definedName function="false" hidden="false" name="Flächent." vbProcedure="false">'Eingabe QS'!$B$21</definedName>
    <definedName function="false" hidden="false" name="FlächeQ" vbProcedure="false">'Eingabe QS'!$B$19</definedName>
    <definedName function="false" hidden="false" name="MaximalesMoment" vbProcedure="false">Ergebnisse!$B$22</definedName>
    <definedName function="false" hidden="false" name="Nutzereingabe" vbProcedure="false">Ergebnisse!$B$5:$F$17</definedName>
    <definedName function="false" hidden="false" name="Nutzereingabe2" vbProcedure="false">'Eingabe QS'!$B$4:$G$14</definedName>
    <definedName function="false" hidden="false" name="PEinzeillast" vbProcedure="false">Ergebnisse!$B$13</definedName>
    <definedName function="false" hidden="false" name="PEinzellast2" vbProcedure="false">Ergebnisse!$B$17</definedName>
    <definedName function="false" hidden="false" name="Steckdicke" vbProcedure="false">'Eingabe QS'!$B$10</definedName>
    <definedName function="false" hidden="false" name="Steckdickte" vbProcedure="false">'Eingabe QS'!$B$10</definedName>
    <definedName function="false" hidden="false" name="Wichte" vbProcedure="false">'Eingabe QS'!$B$14</definedName>
    <definedName function="false" hidden="false" name="zBiegespannung" vbProcedure="false">Ergebnisse!$B$24</definedName>
    <definedName function="false" hidden="false" localSheetId="2" name="_xlnm.Print_Area" vbProcedure="false">Momente!$A$1:$J$79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<sst xmlns="http://schemas.openxmlformats.org/spreadsheetml/2006/main" count="93" uniqueCount="70">
  <si>
    <t>Einfache statische Berechnungen eines Einfeldträgers</t>
  </si>
  <si>
    <t>Kennwort:</t>
  </si>
  <si>
    <t>Informatik1</t>
  </si>
  <si>
    <t>Bitte geben sie folgende Werte ein: </t>
  </si>
  <si>
    <t>Gesamtlänge aus Eigengewicht und Auflast </t>
  </si>
  <si>
    <t>L=</t>
  </si>
  <si>
    <t>[m]</t>
  </si>
  <si>
    <t>Summe aus Eigengewicht und Auflast </t>
  </si>
  <si>
    <r>
      <t>q</t>
    </r>
    <r>
      <rPr>
        <i val="true"/>
        <vertAlign val="subscript"/>
        <sz val="12"/>
        <color rgb="FF000000"/>
        <rFont val="Calibri"/>
        <family val="2"/>
        <charset val="1"/>
      </rPr>
      <t>z</t>
    </r>
    <r>
      <rPr>
        <i val="true"/>
        <sz val="12"/>
        <color rgb="FF000000"/>
        <rFont val="Calibri"/>
        <family val="2"/>
        <charset val="1"/>
      </rPr>
      <t>+p</t>
    </r>
    <r>
      <rPr>
        <i val="true"/>
        <vertAlign val="subscript"/>
        <sz val="12"/>
        <color rgb="FF000000"/>
        <rFont val="Calibri"/>
        <family val="2"/>
        <charset val="1"/>
      </rPr>
      <t>z</t>
    </r>
    <r>
      <rPr>
        <i val="true"/>
        <sz val="12"/>
        <color rgb="FF000000"/>
        <rFont val="Calibri"/>
        <family val="2"/>
        <charset val="1"/>
      </rPr>
      <t>=</t>
    </r>
  </si>
  <si>
    <t>[N/m]</t>
  </si>
  <si>
    <r>
      <t>Einzellast P</t>
    </r>
    <r>
      <rPr>
        <i val="true"/>
        <vertAlign val="subscript"/>
        <sz val="12"/>
        <color rgb="FF000000"/>
        <rFont val="Calibri"/>
        <family val="2"/>
        <charset val="1"/>
      </rPr>
      <t>z1</t>
    </r>
  </si>
  <si>
    <r>
      <t>P</t>
    </r>
    <r>
      <rPr>
        <i val="true"/>
        <vertAlign val="subscript"/>
        <sz val="12"/>
        <color rgb="FF000000"/>
        <rFont val="Calibri"/>
        <family val="2"/>
        <charset val="1"/>
      </rPr>
      <t>z1 </t>
    </r>
    <r>
      <rPr>
        <i val="true"/>
        <sz val="12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</si>
  <si>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</si>
  <si>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i val="true"/>
        <vertAlign val="subscript"/>
        <sz val="12"/>
        <color rgb="FF000000"/>
        <rFont val="Calibri"/>
        <family val="2"/>
        <charset val="1"/>
      </rPr>
      <t>1</t>
    </r>
  </si>
  <si>
    <r>
      <t>x</t>
    </r>
    <r>
      <rPr>
        <i val="true"/>
        <vertAlign val="subscript"/>
        <sz val="12"/>
        <color rgb="FF000000"/>
        <rFont val="Calibri"/>
        <family val="2"/>
        <charset val="1"/>
      </rPr>
      <t>1</t>
    </r>
    <r>
      <rPr>
        <i val="true"/>
        <sz val="12"/>
        <color rgb="FF000000"/>
        <rFont val="Calibri"/>
        <family val="2"/>
        <charset val="1"/>
      </rPr>
      <t>=</t>
    </r>
  </si>
  <si>
    <r>
      <t>Einzellast P</t>
    </r>
    <r>
      <rPr>
        <i val="true"/>
        <vertAlign val="subscript"/>
        <sz val="12"/>
        <color rgb="FF000000"/>
        <rFont val="Calibri"/>
        <family val="2"/>
        <charset val="1"/>
      </rPr>
      <t>z2</t>
    </r>
  </si>
  <si>
    <r>
      <t>P</t>
    </r>
    <r>
      <rPr>
        <i val="true"/>
        <vertAlign val="subscript"/>
        <sz val="12"/>
        <color rgb="FF000000"/>
        <rFont val="Calibri"/>
        <family val="2"/>
        <charset val="1"/>
      </rPr>
      <t>z2 </t>
    </r>
    <r>
      <rPr>
        <i val="true"/>
        <sz val="12"/>
        <color rgb="FF000000"/>
        <rFont val="Calibri"/>
        <family val="2"/>
        <charset val="1"/>
      </rPr>
      <t>=</t>
    </r>
  </si>
  <si>
    <r>
      <t>Position der Einzellast x</t>
    </r>
    <r>
      <rPr>
        <i val="true"/>
        <vertAlign val="subscript"/>
        <sz val="12"/>
        <color rgb="FF000000"/>
        <rFont val="Calibri"/>
        <family val="2"/>
        <charset val="1"/>
      </rPr>
      <t>2</t>
    </r>
  </si>
  <si>
    <r>
      <t>x</t>
    </r>
    <r>
      <rPr>
        <i val="true"/>
        <vertAlign val="subscript"/>
        <sz val="12"/>
        <color rgb="FF000000"/>
        <rFont val="Calibri"/>
        <family val="2"/>
        <charset val="1"/>
      </rPr>
      <t>2 </t>
    </r>
    <r>
      <rPr>
        <i val="true"/>
        <sz val="12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</si>
  <si>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</si>
  <si>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</si>
  <si>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i val="true"/>
        <vertAlign val="subscript"/>
        <sz val="12"/>
        <color rgb="FF000000"/>
        <rFont val="Calibri"/>
        <family val="2"/>
        <charset val="1"/>
      </rPr>
      <t>max</t>
    </r>
    <r>
      <rPr>
        <i val="true"/>
        <sz val="12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</si>
  <si>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</si>
  <si>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</si>
  <si>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i val="true"/>
        <vertAlign val="subscript"/>
        <sz val="12"/>
        <color rgb="FF000000"/>
        <rFont val="Calibri"/>
        <family val="2"/>
        <charset val="1"/>
      </rPr>
      <t>Max</t>
    </r>
    <r>
      <rPr>
        <i val="true"/>
        <sz val="12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</si>
  <si>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</si>
  <si>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</si>
  <si>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i val="true"/>
        <vertAlign val="subscript"/>
        <sz val="12"/>
        <color rgb="FF000000"/>
        <rFont val="Calibri"/>
        <family val="2"/>
        <charset val="1"/>
      </rPr>
      <t>Max</t>
    </r>
    <r>
      <rPr>
        <i val="true"/>
        <sz val="12"/>
        <color rgb="FF000000"/>
        <rFont val="Calibri"/>
        <family val="2"/>
        <charset val="1"/>
      </rPr>
      <t>=</t>
    </r>
  </si>
  <si>
    <t>Diagramm</t>
  </si>
  <si>
    <t>Berechnung der querschnittsabhängigen Werte </t>
  </si>
  <si>
    <t>Bitte geben sie folgende Werte ein: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</si>
  <si>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</si>
  <si>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</si>
  <si>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</si>
  <si>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</si>
  <si>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</si>
  <si>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</si>
  <si>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</si>
  <si>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</si>
  <si>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</si>
  <si>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</si>
  <si>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</si>
  <si>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[kg/m³]</t>
  </si>
  <si>
    <t>Fäche des Querschnitts</t>
  </si>
  <si>
    <t>A=</t>
  </si>
  <si>
    <t>[cm²]</t>
  </si>
  <si>
    <t>Flächenträgheitsmoment um γ-γ</t>
  </si>
  <si>
    <r>
      <t>I</t>
    </r>
    <r>
      <rPr>
        <i val="true"/>
        <vertAlign val="subscript"/>
        <sz val="12"/>
        <color rgb="FF000000"/>
        <rFont val="Calibri"/>
        <family val="2"/>
        <charset val="1"/>
      </rPr>
      <t>γ</t>
    </r>
    <r>
      <rPr>
        <i val="true"/>
        <sz val="12"/>
        <color rgb="FF000000"/>
        <rFont val="Calibri"/>
        <family val="2"/>
        <charset val="1"/>
      </rPr>
      <t>=</t>
    </r>
  </si>
  <si>
    <r>
      <t>[cm</t>
    </r>
    <r>
      <rPr>
        <i val="true"/>
        <vertAlign val="superscript"/>
        <sz val="12"/>
        <color rgb="FF000000"/>
        <rFont val="Calibri"/>
        <family val="2"/>
        <charset val="1"/>
      </rPr>
      <t>4</t>
    </r>
    <r>
      <rPr>
        <i val="true"/>
        <sz val="12"/>
        <color rgb="FF000000"/>
        <rFont val="Calibri"/>
        <family val="2"/>
        <charset val="1"/>
      </rPr>
      <t>]</t>
    </r>
  </si>
  <si>
    <t>Eigengewicht</t>
  </si>
  <si>
    <r>
      <t>q</t>
    </r>
    <r>
      <rPr>
        <i val="true"/>
        <vertAlign val="subscript"/>
        <sz val="12"/>
        <color rgb="FF000000"/>
        <rFont val="Calibri"/>
        <family val="2"/>
        <charset val="1"/>
      </rPr>
      <t>z</t>
    </r>
    <r>
      <rPr>
        <i val="true"/>
        <sz val="12"/>
        <color rgb="FF000000"/>
        <rFont val="Calibri"/>
        <family val="2"/>
        <charset val="1"/>
      </rPr>
      <t>=</t>
    </r>
  </si>
  <si>
    <t>Querschnitt</t>
  </si>
  <si>
    <r>
      <t>Position der
Einzellast 1 x</t>
    </r>
    <r>
      <rPr>
        <vertAlign val="subscript"/>
        <sz val="12"/>
        <color rgb="FF000000"/>
        <rFont val="Calibri"/>
        <family val="2"/>
        <charset val="1"/>
      </rPr>
      <t>1</t>
    </r>
  </si>
  <si>
    <r>
      <t>Position der
Einzellast 2 x</t>
    </r>
    <r>
      <rPr>
        <vertAlign val="subscript"/>
        <sz val="12"/>
        <color rgb="FF000000"/>
        <rFont val="Calibri"/>
        <family val="2"/>
        <charset val="1"/>
      </rPr>
      <t>2</t>
    </r>
  </si>
  <si>
    <t>Gesamtlänge
Brücke</t>
  </si>
  <si>
    <r>
      <t>Eigengewicht und 
Auflast q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 + p</t>
    </r>
    <r>
      <rPr>
        <vertAlign val="subscript"/>
        <sz val="12"/>
        <color rgb="FF000000"/>
        <rFont val="Calibri"/>
        <family val="2"/>
        <charset val="1"/>
      </rPr>
      <t>q</t>
    </r>
  </si>
  <si>
    <r>
      <t>Einzellast 1 P</t>
    </r>
    <r>
      <rPr>
        <vertAlign val="subscript"/>
        <sz val="12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</si>
  <si>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2"/>
        <color rgb="FF000000"/>
        <rFont val="Calibri"/>
        <family val="2"/>
        <charset val="1"/>
      </rPr>
      <t>z2</t>
    </r>
  </si>
  <si>
    <t>Werte</t>
  </si>
  <si>
    <t>x</t>
  </si>
  <si>
    <t>x/L</t>
  </si>
  <si>
    <t>(L-x)/L</t>
  </si>
  <si>
    <r>
      <t>M</t>
    </r>
    <r>
      <rPr>
        <vertAlign val="subscript"/>
        <sz val="12"/>
        <color rgb="FF000000"/>
        <rFont val="Calibri"/>
        <family val="2"/>
        <charset val="1"/>
      </rPr>
      <t>d</t>
    </r>
  </si>
  <si>
    <r>
      <t>M</t>
    </r>
    <r>
      <rPr>
        <vertAlign val="subscript"/>
        <sz val="12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</si>
  <si>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2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</si>
  <si>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2"/>
        <color rgb="FF000000"/>
        <rFont val="Calibri"/>
        <family val="2"/>
        <charset val="1"/>
      </rPr>
      <t>ges</t>
    </r>
  </si>
  <si>
    <t>Stelle x</t>
  </si>
  <si>
    <t>Dropdown Liste</t>
  </si>
  <si>
    <t>Erdbeschleunigung:</t>
  </si>
  <si>
    <t>m/s²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</si>
</sst>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D\-MMM\-YY"/>
    <numFmt numFmtId="167" formatCode="0.0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8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i val="true"/>
      <u val="single"/>
      <sz val="14"/>
      <color rgb="FF000000"/>
      <name val="Calibri"/>
      <family val="2"/>
      <charset val="1"/>
    </font>
    <font>
      <b val="true"/>
      <i val="true"/>
      <u val="single"/>
      <sz val="11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i val="true"/>
      <vertAlign val="subscript"/>
      <sz val="12"/>
      <color rgb="FF000000"/>
      <name val="Calibri"/>
      <family val="2"/>
      <charset val="1"/>
    </font>
    <font>
      <sz val="9"/>
      <color rgb="FF595959"/>
      <name val="Calibri"/>
      <family val="2"/>
    </font>
    <font>
      <i val="true"/>
      <vertAlign val="superscript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vertAlign val="subscript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12"/>
      <name val="Calibri"/>
      <family val="2"/>
      <charset val="1"/>
    </font>
    <font>
      <i val="true"/>
      <sz val="12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2" borderId="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8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8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1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5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6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8" fillId="0" borderId="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8" fillId="0" borderId="7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8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9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8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2" fillId="2" borderId="1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12" fillId="2" borderId="2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12" fillId="2" borderId="3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2" fillId="2" borderId="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2" fillId="2" borderId="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2" fillId="2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2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2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2" borderId="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2" fillId="2" borderId="5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2" fillId="2" borderId="6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4" fillId="0" borderId="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4" fillId="0" borderId="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14" fillId="0" borderId="7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4" fillId="0" borderId="8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4" fillId="0" borderId="9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5" fillId="2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2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2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2" fillId="2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2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2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2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2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2" borderId="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4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4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4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4" fillId="0" borderId="1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4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4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4" fillId="0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4" fillId="0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4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4" fillId="0" borderId="1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4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4" fillId="0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4" fillId="0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4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4" fillId="0" borderId="1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4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4" fillId="0" borderId="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6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"Md"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0070c0"/>
            </a:solidFill>
            <a:ln w="28440">
              <a:solidFill>
                <a:srgbClr val="0070c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momente!$B$9:$B$79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1.1</c:v>
                </c:pt>
                <c:pt idx="8">
                  <c:v>1.2</c:v>
                </c:pt>
                <c:pt idx="9">
                  <c:v>1.4</c:v>
                </c:pt>
                <c:pt idx="10">
                  <c:v>1.5</c:v>
                </c:pt>
                <c:pt idx="11">
                  <c:v>1.7</c:v>
                </c:pt>
                <c:pt idx="12">
                  <c:v>1.8</c:v>
                </c:pt>
                <c:pt idx="13">
                  <c:v>2.0</c:v>
                </c:pt>
                <c:pt idx="14">
                  <c:v>2.1</c:v>
                </c:pt>
                <c:pt idx="15">
                  <c:v>2.3</c:v>
                </c:pt>
                <c:pt idx="16">
                  <c:v>2.4</c:v>
                </c:pt>
                <c:pt idx="17">
                  <c:v>2.6</c:v>
                </c:pt>
                <c:pt idx="18">
                  <c:v>2.7</c:v>
                </c:pt>
                <c:pt idx="19">
                  <c:v>2.9</c:v>
                </c:pt>
                <c:pt idx="20">
                  <c:v>3.0</c:v>
                </c:pt>
                <c:pt idx="21">
                  <c:v>3.2</c:v>
                </c:pt>
                <c:pt idx="22">
                  <c:v>3.3</c:v>
                </c:pt>
                <c:pt idx="23">
                  <c:v>3.5</c:v>
                </c:pt>
                <c:pt idx="24">
                  <c:v>3.6</c:v>
                </c:pt>
                <c:pt idx="25">
                  <c:v>3.8</c:v>
                </c:pt>
                <c:pt idx="26">
                  <c:v>3.9</c:v>
                </c:pt>
                <c:pt idx="27">
                  <c:v>4.1</c:v>
                </c:pt>
                <c:pt idx="28">
                  <c:v>4.2</c:v>
                </c:pt>
                <c:pt idx="29">
                  <c:v>4.4</c:v>
                </c:pt>
                <c:pt idx="30">
                  <c:v>4.5</c:v>
                </c:pt>
                <c:pt idx="31">
                  <c:v>4.7</c:v>
                </c:pt>
                <c:pt idx="32">
                  <c:v>4.8</c:v>
                </c:pt>
                <c:pt idx="33">
                  <c:v>5.0</c:v>
                </c:pt>
                <c:pt idx="34">
                  <c:v>5.1</c:v>
                </c:pt>
                <c:pt idx="35">
                  <c:v>5.3</c:v>
                </c:pt>
                <c:pt idx="36">
                  <c:v>5.4</c:v>
                </c:pt>
                <c:pt idx="37">
                  <c:v>5.6</c:v>
                </c:pt>
                <c:pt idx="38">
                  <c:v>5.7</c:v>
                </c:pt>
                <c:pt idx="39">
                  <c:v>5.9</c:v>
                </c:pt>
                <c:pt idx="40">
                  <c:v>6.0</c:v>
                </c:pt>
                <c:pt idx="41">
                  <c:v>6.2</c:v>
                </c:pt>
                <c:pt idx="42">
                  <c:v>6.3</c:v>
                </c:pt>
                <c:pt idx="43">
                  <c:v>6.5</c:v>
                </c:pt>
                <c:pt idx="44">
                  <c:v>6.6</c:v>
                </c:pt>
                <c:pt idx="45">
                  <c:v>6.8</c:v>
                </c:pt>
                <c:pt idx="46">
                  <c:v>6.9</c:v>
                </c:pt>
                <c:pt idx="47">
                  <c:v>7.1</c:v>
                </c:pt>
                <c:pt idx="48">
                  <c:v>7.2</c:v>
                </c:pt>
                <c:pt idx="49">
                  <c:v>7.4</c:v>
                </c:pt>
                <c:pt idx="50">
                  <c:v>7.5</c:v>
                </c:pt>
                <c:pt idx="51">
                  <c:v>7.7</c:v>
                </c:pt>
                <c:pt idx="52">
                  <c:v>7.8</c:v>
                </c:pt>
                <c:pt idx="53">
                  <c:v>8.0</c:v>
                </c:pt>
                <c:pt idx="54">
                  <c:v>8.1</c:v>
                </c:pt>
                <c:pt idx="55">
                  <c:v>8.3</c:v>
                </c:pt>
                <c:pt idx="56">
                  <c:v>8.4</c:v>
                </c:pt>
                <c:pt idx="57">
                  <c:v>8.6</c:v>
                </c:pt>
                <c:pt idx="58">
                  <c:v>8.7</c:v>
                </c:pt>
                <c:pt idx="59">
                  <c:v>8.9</c:v>
                </c:pt>
                <c:pt idx="60">
                  <c:v>9.0</c:v>
                </c:pt>
                <c:pt idx="61">
                  <c:v>9.2</c:v>
                </c:pt>
                <c:pt idx="62">
                  <c:v>9.3</c:v>
                </c:pt>
                <c:pt idx="63">
                  <c:v>9.5</c:v>
                </c:pt>
                <c:pt idx="64">
                  <c:v>9.6</c:v>
                </c:pt>
                <c:pt idx="65">
                  <c:v>9.8</c:v>
                </c:pt>
                <c:pt idx="66">
                  <c:v>9.9</c:v>
                </c:pt>
                <c:pt idx="67">
                  <c:v>10.1</c:v>
                </c:pt>
                <c:pt idx="68">
                  <c:v>10.2</c:v>
                </c:pt>
                <c:pt idx="69">
                  <c:v>10.4</c:v>
                </c:pt>
                <c:pt idx="70">
                  <c:v>10.5</c:v>
                </c:pt>
              </c:strCache>
            </c:strRef>
          </c:cat>
          <c:val>
            <c:numRef>
              <c:f>momente!$F$9:$F$79</c:f>
              <c:numCache>
                <c:formatCode>General</c:formatCode>
                <c:ptCount val="71"/>
                <c:pt idx="0">
                  <c:v>0</c:v>
                </c:pt>
                <c:pt idx="1">
                  <c:v>3198.15</c:v>
                </c:pt>
                <c:pt idx="2">
                  <c:v>6303.6</c:v>
                </c:pt>
                <c:pt idx="3">
                  <c:v>9316.35</c:v>
                </c:pt>
                <c:pt idx="4">
                  <c:v>12236.4</c:v>
                </c:pt>
                <c:pt idx="5">
                  <c:v>15063.75</c:v>
                </c:pt>
                <c:pt idx="6">
                  <c:v>17798.4</c:v>
                </c:pt>
                <c:pt idx="7">
                  <c:v>20440.35</c:v>
                </c:pt>
                <c:pt idx="8">
                  <c:v>22989.6</c:v>
                </c:pt>
                <c:pt idx="9">
                  <c:v>25446.15</c:v>
                </c:pt>
                <c:pt idx="10">
                  <c:v>27810</c:v>
                </c:pt>
                <c:pt idx="11">
                  <c:v>30081.15</c:v>
                </c:pt>
                <c:pt idx="12">
                  <c:v>32259.6</c:v>
                </c:pt>
                <c:pt idx="13">
                  <c:v>34345.35</c:v>
                </c:pt>
                <c:pt idx="14">
                  <c:v>36338.4</c:v>
                </c:pt>
                <c:pt idx="15">
                  <c:v>38238.75</c:v>
                </c:pt>
                <c:pt idx="16">
                  <c:v>40046.4</c:v>
                </c:pt>
                <c:pt idx="17">
                  <c:v>41761.35</c:v>
                </c:pt>
                <c:pt idx="18">
                  <c:v>43383.6</c:v>
                </c:pt>
                <c:pt idx="19">
                  <c:v>44913.15</c:v>
                </c:pt>
                <c:pt idx="20">
                  <c:v>46350</c:v>
                </c:pt>
                <c:pt idx="21">
                  <c:v>47694.15</c:v>
                </c:pt>
                <c:pt idx="22">
                  <c:v>48945.6</c:v>
                </c:pt>
                <c:pt idx="23">
                  <c:v>50104.35</c:v>
                </c:pt>
                <c:pt idx="24">
                  <c:v>51170.4</c:v>
                </c:pt>
                <c:pt idx="25">
                  <c:v>52143.75</c:v>
                </c:pt>
                <c:pt idx="26">
                  <c:v>53024.4</c:v>
                </c:pt>
                <c:pt idx="27">
                  <c:v>53812.35</c:v>
                </c:pt>
                <c:pt idx="28">
                  <c:v>54507.6</c:v>
                </c:pt>
                <c:pt idx="29">
                  <c:v>55110.15</c:v>
                </c:pt>
                <c:pt idx="30">
                  <c:v>55620</c:v>
                </c:pt>
                <c:pt idx="31">
                  <c:v>56037.15</c:v>
                </c:pt>
                <c:pt idx="32">
                  <c:v>56361.6</c:v>
                </c:pt>
                <c:pt idx="33">
                  <c:v>56593.35</c:v>
                </c:pt>
                <c:pt idx="34">
                  <c:v>56732.4</c:v>
                </c:pt>
                <c:pt idx="35">
                  <c:v>56778.75</c:v>
                </c:pt>
                <c:pt idx="36">
                  <c:v>56732.4</c:v>
                </c:pt>
                <c:pt idx="37">
                  <c:v>56593.35</c:v>
                </c:pt>
                <c:pt idx="38">
                  <c:v>56361.6</c:v>
                </c:pt>
                <c:pt idx="39">
                  <c:v>56037.15</c:v>
                </c:pt>
                <c:pt idx="40">
                  <c:v>55620</c:v>
                </c:pt>
                <c:pt idx="41">
                  <c:v>55110.15</c:v>
                </c:pt>
                <c:pt idx="42">
                  <c:v>54507.6</c:v>
                </c:pt>
                <c:pt idx="43">
                  <c:v>53812.35</c:v>
                </c:pt>
                <c:pt idx="44">
                  <c:v>53024.4</c:v>
                </c:pt>
                <c:pt idx="45">
                  <c:v>52143.75</c:v>
                </c:pt>
                <c:pt idx="46">
                  <c:v>51170.4</c:v>
                </c:pt>
                <c:pt idx="47">
                  <c:v>50104.35</c:v>
                </c:pt>
                <c:pt idx="48">
                  <c:v>48945.6</c:v>
                </c:pt>
                <c:pt idx="49">
                  <c:v>47694.1499999999</c:v>
                </c:pt>
                <c:pt idx="50">
                  <c:v>46349.9999999999</c:v>
                </c:pt>
                <c:pt idx="51">
                  <c:v>44913.1499999999</c:v>
                </c:pt>
                <c:pt idx="52">
                  <c:v>43383.5999999999</c:v>
                </c:pt>
                <c:pt idx="53">
                  <c:v>41761.3499999999</c:v>
                </c:pt>
                <c:pt idx="54">
                  <c:v>40046.3999999999</c:v>
                </c:pt>
                <c:pt idx="55">
                  <c:v>38238.7499999999</c:v>
                </c:pt>
                <c:pt idx="56">
                  <c:v>36338.3999999999</c:v>
                </c:pt>
                <c:pt idx="57">
                  <c:v>34345.3499999999</c:v>
                </c:pt>
                <c:pt idx="58">
                  <c:v>32259.5999999999</c:v>
                </c:pt>
                <c:pt idx="59">
                  <c:v>30081.1499999999</c:v>
                </c:pt>
                <c:pt idx="60">
                  <c:v>27809.9999999998</c:v>
                </c:pt>
                <c:pt idx="61">
                  <c:v>25446.1499999998</c:v>
                </c:pt>
                <c:pt idx="62">
                  <c:v>22989.5999999998</c:v>
                </c:pt>
                <c:pt idx="63">
                  <c:v>20440.3499999998</c:v>
                </c:pt>
                <c:pt idx="64">
                  <c:v>17798.3999999998</c:v>
                </c:pt>
                <c:pt idx="65">
                  <c:v>15063.7499999998</c:v>
                </c:pt>
                <c:pt idx="66">
                  <c:v>12236.3999999998</c:v>
                </c:pt>
                <c:pt idx="67">
                  <c:v>9316.34999999974</c:v>
                </c:pt>
                <c:pt idx="68">
                  <c:v>6303.59999999973</c:v>
                </c:pt>
                <c:pt idx="69">
                  <c:v>3198.14999999971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"Mz1"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00b050"/>
            </a:solidFill>
            <a:ln w="28440">
              <a:solidFill>
                <a:srgbClr val="00b05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momente!$B$9:$B$79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1.1</c:v>
                </c:pt>
                <c:pt idx="8">
                  <c:v>1.2</c:v>
                </c:pt>
                <c:pt idx="9">
                  <c:v>1.4</c:v>
                </c:pt>
                <c:pt idx="10">
                  <c:v>1.5</c:v>
                </c:pt>
                <c:pt idx="11">
                  <c:v>1.7</c:v>
                </c:pt>
                <c:pt idx="12">
                  <c:v>1.8</c:v>
                </c:pt>
                <c:pt idx="13">
                  <c:v>2.0</c:v>
                </c:pt>
                <c:pt idx="14">
                  <c:v>2.1</c:v>
                </c:pt>
                <c:pt idx="15">
                  <c:v>2.3</c:v>
                </c:pt>
                <c:pt idx="16">
                  <c:v>2.4</c:v>
                </c:pt>
                <c:pt idx="17">
                  <c:v>2.6</c:v>
                </c:pt>
                <c:pt idx="18">
                  <c:v>2.7</c:v>
                </c:pt>
                <c:pt idx="19">
                  <c:v>2.9</c:v>
                </c:pt>
                <c:pt idx="20">
                  <c:v>3.0</c:v>
                </c:pt>
                <c:pt idx="21">
                  <c:v>3.2</c:v>
                </c:pt>
                <c:pt idx="22">
                  <c:v>3.3</c:v>
                </c:pt>
                <c:pt idx="23">
                  <c:v>3.5</c:v>
                </c:pt>
                <c:pt idx="24">
                  <c:v>3.6</c:v>
                </c:pt>
                <c:pt idx="25">
                  <c:v>3.8</c:v>
                </c:pt>
                <c:pt idx="26">
                  <c:v>3.9</c:v>
                </c:pt>
                <c:pt idx="27">
                  <c:v>4.1</c:v>
                </c:pt>
                <c:pt idx="28">
                  <c:v>4.2</c:v>
                </c:pt>
                <c:pt idx="29">
                  <c:v>4.4</c:v>
                </c:pt>
                <c:pt idx="30">
                  <c:v>4.5</c:v>
                </c:pt>
                <c:pt idx="31">
                  <c:v>4.7</c:v>
                </c:pt>
                <c:pt idx="32">
                  <c:v>4.8</c:v>
                </c:pt>
                <c:pt idx="33">
                  <c:v>5.0</c:v>
                </c:pt>
                <c:pt idx="34">
                  <c:v>5.1</c:v>
                </c:pt>
                <c:pt idx="35">
                  <c:v>5.3</c:v>
                </c:pt>
                <c:pt idx="36">
                  <c:v>5.4</c:v>
                </c:pt>
                <c:pt idx="37">
                  <c:v>5.6</c:v>
                </c:pt>
                <c:pt idx="38">
                  <c:v>5.7</c:v>
                </c:pt>
                <c:pt idx="39">
                  <c:v>5.9</c:v>
                </c:pt>
                <c:pt idx="40">
                  <c:v>6.0</c:v>
                </c:pt>
                <c:pt idx="41">
                  <c:v>6.2</c:v>
                </c:pt>
                <c:pt idx="42">
                  <c:v>6.3</c:v>
                </c:pt>
                <c:pt idx="43">
                  <c:v>6.5</c:v>
                </c:pt>
                <c:pt idx="44">
                  <c:v>6.6</c:v>
                </c:pt>
                <c:pt idx="45">
                  <c:v>6.8</c:v>
                </c:pt>
                <c:pt idx="46">
                  <c:v>6.9</c:v>
                </c:pt>
                <c:pt idx="47">
                  <c:v>7.1</c:v>
                </c:pt>
                <c:pt idx="48">
                  <c:v>7.2</c:v>
                </c:pt>
                <c:pt idx="49">
                  <c:v>7.4</c:v>
                </c:pt>
                <c:pt idx="50">
                  <c:v>7.5</c:v>
                </c:pt>
                <c:pt idx="51">
                  <c:v>7.7</c:v>
                </c:pt>
                <c:pt idx="52">
                  <c:v>7.8</c:v>
                </c:pt>
                <c:pt idx="53">
                  <c:v>8.0</c:v>
                </c:pt>
                <c:pt idx="54">
                  <c:v>8.1</c:v>
                </c:pt>
                <c:pt idx="55">
                  <c:v>8.3</c:v>
                </c:pt>
                <c:pt idx="56">
                  <c:v>8.4</c:v>
                </c:pt>
                <c:pt idx="57">
                  <c:v>8.6</c:v>
                </c:pt>
                <c:pt idx="58">
                  <c:v>8.7</c:v>
                </c:pt>
                <c:pt idx="59">
                  <c:v>8.9</c:v>
                </c:pt>
                <c:pt idx="60">
                  <c:v>9.0</c:v>
                </c:pt>
                <c:pt idx="61">
                  <c:v>9.2</c:v>
                </c:pt>
                <c:pt idx="62">
                  <c:v>9.3</c:v>
                </c:pt>
                <c:pt idx="63">
                  <c:v>9.5</c:v>
                </c:pt>
                <c:pt idx="64">
                  <c:v>9.6</c:v>
                </c:pt>
                <c:pt idx="65">
                  <c:v>9.8</c:v>
                </c:pt>
                <c:pt idx="66">
                  <c:v>9.9</c:v>
                </c:pt>
                <c:pt idx="67">
                  <c:v>10.1</c:v>
                </c:pt>
                <c:pt idx="68">
                  <c:v>10.2</c:v>
                </c:pt>
                <c:pt idx="69">
                  <c:v>10.4</c:v>
                </c:pt>
                <c:pt idx="70">
                  <c:v>10.5</c:v>
                </c:pt>
              </c:strCache>
            </c:strRef>
          </c:cat>
          <c:val>
            <c:numRef>
              <c:f>momente!$G$9:$G$79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"Mz2"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ffff00"/>
            </a:solidFill>
            <a:ln w="28440">
              <a:solidFill>
                <a:srgbClr val="ffff0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momente!$B$9:$B$79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1.1</c:v>
                </c:pt>
                <c:pt idx="8">
                  <c:v>1.2</c:v>
                </c:pt>
                <c:pt idx="9">
                  <c:v>1.4</c:v>
                </c:pt>
                <c:pt idx="10">
                  <c:v>1.5</c:v>
                </c:pt>
                <c:pt idx="11">
                  <c:v>1.7</c:v>
                </c:pt>
                <c:pt idx="12">
                  <c:v>1.8</c:v>
                </c:pt>
                <c:pt idx="13">
                  <c:v>2.0</c:v>
                </c:pt>
                <c:pt idx="14">
                  <c:v>2.1</c:v>
                </c:pt>
                <c:pt idx="15">
                  <c:v>2.3</c:v>
                </c:pt>
                <c:pt idx="16">
                  <c:v>2.4</c:v>
                </c:pt>
                <c:pt idx="17">
                  <c:v>2.6</c:v>
                </c:pt>
                <c:pt idx="18">
                  <c:v>2.7</c:v>
                </c:pt>
                <c:pt idx="19">
                  <c:v>2.9</c:v>
                </c:pt>
                <c:pt idx="20">
                  <c:v>3.0</c:v>
                </c:pt>
                <c:pt idx="21">
                  <c:v>3.2</c:v>
                </c:pt>
                <c:pt idx="22">
                  <c:v>3.3</c:v>
                </c:pt>
                <c:pt idx="23">
                  <c:v>3.5</c:v>
                </c:pt>
                <c:pt idx="24">
                  <c:v>3.6</c:v>
                </c:pt>
                <c:pt idx="25">
                  <c:v>3.8</c:v>
                </c:pt>
                <c:pt idx="26">
                  <c:v>3.9</c:v>
                </c:pt>
                <c:pt idx="27">
                  <c:v>4.1</c:v>
                </c:pt>
                <c:pt idx="28">
                  <c:v>4.2</c:v>
                </c:pt>
                <c:pt idx="29">
                  <c:v>4.4</c:v>
                </c:pt>
                <c:pt idx="30">
                  <c:v>4.5</c:v>
                </c:pt>
                <c:pt idx="31">
                  <c:v>4.7</c:v>
                </c:pt>
                <c:pt idx="32">
                  <c:v>4.8</c:v>
                </c:pt>
                <c:pt idx="33">
                  <c:v>5.0</c:v>
                </c:pt>
                <c:pt idx="34">
                  <c:v>5.1</c:v>
                </c:pt>
                <c:pt idx="35">
                  <c:v>5.3</c:v>
                </c:pt>
                <c:pt idx="36">
                  <c:v>5.4</c:v>
                </c:pt>
                <c:pt idx="37">
                  <c:v>5.6</c:v>
                </c:pt>
                <c:pt idx="38">
                  <c:v>5.7</c:v>
                </c:pt>
                <c:pt idx="39">
                  <c:v>5.9</c:v>
                </c:pt>
                <c:pt idx="40">
                  <c:v>6.0</c:v>
                </c:pt>
                <c:pt idx="41">
                  <c:v>6.2</c:v>
                </c:pt>
                <c:pt idx="42">
                  <c:v>6.3</c:v>
                </c:pt>
                <c:pt idx="43">
                  <c:v>6.5</c:v>
                </c:pt>
                <c:pt idx="44">
                  <c:v>6.6</c:v>
                </c:pt>
                <c:pt idx="45">
                  <c:v>6.8</c:v>
                </c:pt>
                <c:pt idx="46">
                  <c:v>6.9</c:v>
                </c:pt>
                <c:pt idx="47">
                  <c:v>7.1</c:v>
                </c:pt>
                <c:pt idx="48">
                  <c:v>7.2</c:v>
                </c:pt>
                <c:pt idx="49">
                  <c:v>7.4</c:v>
                </c:pt>
                <c:pt idx="50">
                  <c:v>7.5</c:v>
                </c:pt>
                <c:pt idx="51">
                  <c:v>7.7</c:v>
                </c:pt>
                <c:pt idx="52">
                  <c:v>7.8</c:v>
                </c:pt>
                <c:pt idx="53">
                  <c:v>8.0</c:v>
                </c:pt>
                <c:pt idx="54">
                  <c:v>8.1</c:v>
                </c:pt>
                <c:pt idx="55">
                  <c:v>8.3</c:v>
                </c:pt>
                <c:pt idx="56">
                  <c:v>8.4</c:v>
                </c:pt>
                <c:pt idx="57">
                  <c:v>8.6</c:v>
                </c:pt>
                <c:pt idx="58">
                  <c:v>8.7</c:v>
                </c:pt>
                <c:pt idx="59">
                  <c:v>8.9</c:v>
                </c:pt>
                <c:pt idx="60">
                  <c:v>9.0</c:v>
                </c:pt>
                <c:pt idx="61">
                  <c:v>9.2</c:v>
                </c:pt>
                <c:pt idx="62">
                  <c:v>9.3</c:v>
                </c:pt>
                <c:pt idx="63">
                  <c:v>9.5</c:v>
                </c:pt>
                <c:pt idx="64">
                  <c:v>9.6</c:v>
                </c:pt>
                <c:pt idx="65">
                  <c:v>9.8</c:v>
                </c:pt>
                <c:pt idx="66">
                  <c:v>9.9</c:v>
                </c:pt>
                <c:pt idx="67">
                  <c:v>10.1</c:v>
                </c:pt>
                <c:pt idx="68">
                  <c:v>10.2</c:v>
                </c:pt>
                <c:pt idx="69">
                  <c:v>10.4</c:v>
                </c:pt>
                <c:pt idx="70">
                  <c:v>10.5</c:v>
                </c:pt>
              </c:strCache>
            </c:strRef>
          </c:cat>
          <c:val>
            <c:numRef>
              <c:f>momente!$H$9:$H$79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ff0000">
                <a:alpha val="92000"/>
              </a:srgbClr>
            </a:solidFill>
            <a:ln w="28440">
              <a:solidFill>
                <a:srgbClr val="ff000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momente!$B$9:$B$79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1.1</c:v>
                </c:pt>
                <c:pt idx="8">
                  <c:v>1.2</c:v>
                </c:pt>
                <c:pt idx="9">
                  <c:v>1.4</c:v>
                </c:pt>
                <c:pt idx="10">
                  <c:v>1.5</c:v>
                </c:pt>
                <c:pt idx="11">
                  <c:v>1.7</c:v>
                </c:pt>
                <c:pt idx="12">
                  <c:v>1.8</c:v>
                </c:pt>
                <c:pt idx="13">
                  <c:v>2.0</c:v>
                </c:pt>
                <c:pt idx="14">
                  <c:v>2.1</c:v>
                </c:pt>
                <c:pt idx="15">
                  <c:v>2.3</c:v>
                </c:pt>
                <c:pt idx="16">
                  <c:v>2.4</c:v>
                </c:pt>
                <c:pt idx="17">
                  <c:v>2.6</c:v>
                </c:pt>
                <c:pt idx="18">
                  <c:v>2.7</c:v>
                </c:pt>
                <c:pt idx="19">
                  <c:v>2.9</c:v>
                </c:pt>
                <c:pt idx="20">
                  <c:v>3.0</c:v>
                </c:pt>
                <c:pt idx="21">
                  <c:v>3.2</c:v>
                </c:pt>
                <c:pt idx="22">
                  <c:v>3.3</c:v>
                </c:pt>
                <c:pt idx="23">
                  <c:v>3.5</c:v>
                </c:pt>
                <c:pt idx="24">
                  <c:v>3.6</c:v>
                </c:pt>
                <c:pt idx="25">
                  <c:v>3.8</c:v>
                </c:pt>
                <c:pt idx="26">
                  <c:v>3.9</c:v>
                </c:pt>
                <c:pt idx="27">
                  <c:v>4.1</c:v>
                </c:pt>
                <c:pt idx="28">
                  <c:v>4.2</c:v>
                </c:pt>
                <c:pt idx="29">
                  <c:v>4.4</c:v>
                </c:pt>
                <c:pt idx="30">
                  <c:v>4.5</c:v>
                </c:pt>
                <c:pt idx="31">
                  <c:v>4.7</c:v>
                </c:pt>
                <c:pt idx="32">
                  <c:v>4.8</c:v>
                </c:pt>
                <c:pt idx="33">
                  <c:v>5.0</c:v>
                </c:pt>
                <c:pt idx="34">
                  <c:v>5.1</c:v>
                </c:pt>
                <c:pt idx="35">
                  <c:v>5.3</c:v>
                </c:pt>
                <c:pt idx="36">
                  <c:v>5.4</c:v>
                </c:pt>
                <c:pt idx="37">
                  <c:v>5.6</c:v>
                </c:pt>
                <c:pt idx="38">
                  <c:v>5.7</c:v>
                </c:pt>
                <c:pt idx="39">
                  <c:v>5.9</c:v>
                </c:pt>
                <c:pt idx="40">
                  <c:v>6.0</c:v>
                </c:pt>
                <c:pt idx="41">
                  <c:v>6.2</c:v>
                </c:pt>
                <c:pt idx="42">
                  <c:v>6.3</c:v>
                </c:pt>
                <c:pt idx="43">
                  <c:v>6.5</c:v>
                </c:pt>
                <c:pt idx="44">
                  <c:v>6.6</c:v>
                </c:pt>
                <c:pt idx="45">
                  <c:v>6.8</c:v>
                </c:pt>
                <c:pt idx="46">
                  <c:v>6.9</c:v>
                </c:pt>
                <c:pt idx="47">
                  <c:v>7.1</c:v>
                </c:pt>
                <c:pt idx="48">
                  <c:v>7.2</c:v>
                </c:pt>
                <c:pt idx="49">
                  <c:v>7.4</c:v>
                </c:pt>
                <c:pt idx="50">
                  <c:v>7.5</c:v>
                </c:pt>
                <c:pt idx="51">
                  <c:v>7.7</c:v>
                </c:pt>
                <c:pt idx="52">
                  <c:v>7.8</c:v>
                </c:pt>
                <c:pt idx="53">
                  <c:v>8.0</c:v>
                </c:pt>
                <c:pt idx="54">
                  <c:v>8.1</c:v>
                </c:pt>
                <c:pt idx="55">
                  <c:v>8.3</c:v>
                </c:pt>
                <c:pt idx="56">
                  <c:v>8.4</c:v>
                </c:pt>
                <c:pt idx="57">
                  <c:v>8.6</c:v>
                </c:pt>
                <c:pt idx="58">
                  <c:v>8.7</c:v>
                </c:pt>
                <c:pt idx="59">
                  <c:v>8.9</c:v>
                </c:pt>
                <c:pt idx="60">
                  <c:v>9.0</c:v>
                </c:pt>
                <c:pt idx="61">
                  <c:v>9.2</c:v>
                </c:pt>
                <c:pt idx="62">
                  <c:v>9.3</c:v>
                </c:pt>
                <c:pt idx="63">
                  <c:v>9.5</c:v>
                </c:pt>
                <c:pt idx="64">
                  <c:v>9.6</c:v>
                </c:pt>
                <c:pt idx="65">
                  <c:v>9.8</c:v>
                </c:pt>
                <c:pt idx="66">
                  <c:v>9.9</c:v>
                </c:pt>
                <c:pt idx="67">
                  <c:v>10.1</c:v>
                </c:pt>
                <c:pt idx="68">
                  <c:v>10.2</c:v>
                </c:pt>
                <c:pt idx="69">
                  <c:v>10.4</c:v>
                </c:pt>
                <c:pt idx="70">
                  <c:v>10.5</c:v>
                </c:pt>
              </c:strCache>
            </c:strRef>
          </c:cat>
          <c:val>
            <c:numRef>
              <c:f>momente!$I$9:$I$79</c:f>
              <c:numCache>
                <c:formatCode>General</c:formatCode>
                <c:ptCount val="71"/>
                <c:pt idx="0">
                  <c:v>0</c:v>
                </c:pt>
                <c:pt idx="1">
                  <c:v>3299.57857142857</c:v>
                </c:pt>
                <c:pt idx="2">
                  <c:v>6506.45714285714</c:v>
                </c:pt>
                <c:pt idx="3">
                  <c:v>9620.63571428571</c:v>
                </c:pt>
                <c:pt idx="4">
                  <c:v>12642.1142857143</c:v>
                </c:pt>
                <c:pt idx="5">
                  <c:v>15570.8928571429</c:v>
                </c:pt>
                <c:pt idx="6">
                  <c:v>18406.9714285714</c:v>
                </c:pt>
                <c:pt idx="7">
                  <c:v>21150.35</c:v>
                </c:pt>
                <c:pt idx="8">
                  <c:v>23801.0285714286</c:v>
                </c:pt>
                <c:pt idx="9">
                  <c:v>26359.0071428571</c:v>
                </c:pt>
                <c:pt idx="10">
                  <c:v>28824.2857142857</c:v>
                </c:pt>
                <c:pt idx="11">
                  <c:v>31196.8642857143</c:v>
                </c:pt>
                <c:pt idx="12">
                  <c:v>33476.7428571429</c:v>
                </c:pt>
                <c:pt idx="13">
                  <c:v>35663.9214285714</c:v>
                </c:pt>
                <c:pt idx="14">
                  <c:v>37758.4</c:v>
                </c:pt>
                <c:pt idx="15">
                  <c:v>39760.1785714286</c:v>
                </c:pt>
                <c:pt idx="16">
                  <c:v>41669.2571428571</c:v>
                </c:pt>
                <c:pt idx="17">
                  <c:v>43485.6357142857</c:v>
                </c:pt>
                <c:pt idx="18">
                  <c:v>45209.3142857143</c:v>
                </c:pt>
                <c:pt idx="19">
                  <c:v>46840.2928571428</c:v>
                </c:pt>
                <c:pt idx="20">
                  <c:v>48378.5714285714</c:v>
                </c:pt>
                <c:pt idx="21">
                  <c:v>49824.15</c:v>
                </c:pt>
                <c:pt idx="22">
                  <c:v>51177.0285714286</c:v>
                </c:pt>
                <c:pt idx="23">
                  <c:v>52437.2071428571</c:v>
                </c:pt>
                <c:pt idx="24">
                  <c:v>53604.6857142857</c:v>
                </c:pt>
                <c:pt idx="25">
                  <c:v>54679.4642857143</c:v>
                </c:pt>
                <c:pt idx="26">
                  <c:v>55661.5428571428</c:v>
                </c:pt>
                <c:pt idx="27">
                  <c:v>56550.9214285714</c:v>
                </c:pt>
                <c:pt idx="28">
                  <c:v>57347.6</c:v>
                </c:pt>
                <c:pt idx="29">
                  <c:v>58051.5785714286</c:v>
                </c:pt>
                <c:pt idx="30">
                  <c:v>58662.8571428571</c:v>
                </c:pt>
                <c:pt idx="31">
                  <c:v>59181.4357142857</c:v>
                </c:pt>
                <c:pt idx="32">
                  <c:v>59607.3142857143</c:v>
                </c:pt>
                <c:pt idx="33">
                  <c:v>59940.4928571428</c:v>
                </c:pt>
                <c:pt idx="34">
                  <c:v>60180.9714285714</c:v>
                </c:pt>
                <c:pt idx="35">
                  <c:v>60328.75</c:v>
                </c:pt>
                <c:pt idx="36">
                  <c:v>60383.8285714286</c:v>
                </c:pt>
                <c:pt idx="37">
                  <c:v>60346.2071428571</c:v>
                </c:pt>
                <c:pt idx="38">
                  <c:v>60215.8857142857</c:v>
                </c:pt>
                <c:pt idx="39">
                  <c:v>59992.8642857143</c:v>
                </c:pt>
                <c:pt idx="40">
                  <c:v>59677.1428571428</c:v>
                </c:pt>
                <c:pt idx="41">
                  <c:v>59268.7214285714</c:v>
                </c:pt>
                <c:pt idx="42">
                  <c:v>58767.6</c:v>
                </c:pt>
                <c:pt idx="43">
                  <c:v>58173.7785714286</c:v>
                </c:pt>
                <c:pt idx="44">
                  <c:v>57487.2571428571</c:v>
                </c:pt>
                <c:pt idx="45">
                  <c:v>56708.0357142857</c:v>
                </c:pt>
                <c:pt idx="46">
                  <c:v>55836.1142857142</c:v>
                </c:pt>
                <c:pt idx="47">
                  <c:v>54841.4928571428</c:v>
                </c:pt>
                <c:pt idx="48">
                  <c:v>53694.1714285714</c:v>
                </c:pt>
                <c:pt idx="49">
                  <c:v>52454.1499999999</c:v>
                </c:pt>
                <c:pt idx="50">
                  <c:v>51121.4285714285</c:v>
                </c:pt>
                <c:pt idx="51">
                  <c:v>49696.0071428571</c:v>
                </c:pt>
                <c:pt idx="52">
                  <c:v>48177.8857142856</c:v>
                </c:pt>
                <c:pt idx="53">
                  <c:v>46567.0642857142</c:v>
                </c:pt>
                <c:pt idx="54">
                  <c:v>44863.5428571428</c:v>
                </c:pt>
                <c:pt idx="55">
                  <c:v>43067.3214285713</c:v>
                </c:pt>
                <c:pt idx="56">
                  <c:v>41178.3999999999</c:v>
                </c:pt>
                <c:pt idx="57">
                  <c:v>39196.7785714284</c:v>
                </c:pt>
                <c:pt idx="58">
                  <c:v>37122.457142857</c:v>
                </c:pt>
                <c:pt idx="59">
                  <c:v>34955.4357142856</c:v>
                </c:pt>
                <c:pt idx="60">
                  <c:v>32695.7142857141</c:v>
                </c:pt>
                <c:pt idx="61">
                  <c:v>30343.2928571427</c:v>
                </c:pt>
                <c:pt idx="62">
                  <c:v>27898.1714285712</c:v>
                </c:pt>
                <c:pt idx="63">
                  <c:v>25360.3499999998</c:v>
                </c:pt>
                <c:pt idx="64">
                  <c:v>22729.8285714283</c:v>
                </c:pt>
                <c:pt idx="65">
                  <c:v>20006.6071428569</c:v>
                </c:pt>
                <c:pt idx="66">
                  <c:v>17190.6857142855</c:v>
                </c:pt>
                <c:pt idx="67">
                  <c:v>14282.064285714</c:v>
                </c:pt>
                <c:pt idx="68">
                  <c:v>11280.7428571426</c:v>
                </c:pt>
                <c:pt idx="69">
                  <c:v>8186.72142857112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36772717"/>
        <c:axId val="70960301"/>
      </c:lineChart>
      <c:catAx>
        <c:axId val="3677271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70960301"/>
        <c:crosses val="autoZero"/>
        <c:auto val="1"/>
        <c:lblAlgn val="ctr"/>
        <c:lblOffset val="100"/>
      </c:catAx>
      <c:valAx>
        <c:axId val="7096030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6480">
            <a:noFill/>
          </a:ln>
        </c:spPr>
        <c:crossAx val="36772717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773280</xdr:colOff>
      <xdr:row>30</xdr:row>
      <xdr:rowOff>82800</xdr:rowOff>
    </xdr:from>
    <xdr:to>
      <xdr:col>5</xdr:col>
      <xdr:colOff>783000</xdr:colOff>
      <xdr:row>49</xdr:row>
      <xdr:rowOff>63000</xdr:rowOff>
    </xdr:to>
    <xdr:graphicFrame>
      <xdr:nvGraphicFramePr>
        <xdr:cNvPr id="0" name="Diagramm 1"/>
        <xdr:cNvGraphicFramePr/>
      </xdr:nvGraphicFramePr>
      <xdr:xfrm>
        <a:off x="773280" y="6569280"/>
        <a:ext cx="6317640" cy="35996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474840</xdr:colOff>
      <xdr:row>28</xdr:row>
      <xdr:rowOff>38520</xdr:rowOff>
    </xdr:from>
    <xdr:to>
      <xdr:col>6</xdr:col>
      <xdr:colOff>54000</xdr:colOff>
      <xdr:row>43</xdr:row>
      <xdr:rowOff>38880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1280520" y="5896080"/>
          <a:ext cx="5120640" cy="28580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J2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1.4183673469388" collapsed="true"/>
    <col min="2" max="2" hidden="false" style="0" width="42.8571428571429" collapsed="true"/>
    <col min="3" max="4" hidden="false" style="0" width="11.4183673469388" collapsed="true"/>
    <col min="5" max="5" hidden="false" style="0" width="12.2857142857143" collapsed="true"/>
    <col min="6" max="9" hidden="false" style="0" width="11.4183673469388" collapsed="true"/>
    <col min="10" max="10" hidden="false" style="0" width="12.4183673469388" collapsed="true"/>
    <col min="11" max="1025" hidden="false" style="0" width="11.4183673469388" collapsed="true"/>
  </cols>
  <sheetData>
    <row r="3" customFormat="false" ht="23.25" hidden="false" customHeight="false" outlineLevel="0" collapsed="false">
      <c r="B3" s="1" t="s">
        <v>0</v>
      </c>
      <c r="C3" s="1"/>
      <c r="D3" s="1"/>
      <c r="E3" s="1"/>
      <c r="F3" s="1"/>
      <c r="G3"/>
    </row>
    <row r="4" customFormat="false" ht="16.5" hidden="false" customHeight="false" outlineLevel="0" collapsed="false">
      <c r="I4" s="2" t="s">
        <v>1</v>
      </c>
      <c r="J4" s="3" t="s">
        <v>2</v>
      </c>
    </row>
    <row r="5" customFormat="false" ht="18.75" hidden="false" customHeight="false" outlineLevel="0" collapsed="false">
      <c r="B5" s="4" t="s">
        <v>3</v>
      </c>
      <c r="C5" s="5"/>
      <c r="D5" s="5"/>
      <c r="E5" s="6"/>
      <c r="F5" s="7"/>
    </row>
    <row r="6" customFormat="false" ht="15.75" hidden="false" customHeight="false" outlineLevel="0" collapsed="false">
      <c r="B6" s="8"/>
      <c r="C6" s="9"/>
      <c r="D6" s="9"/>
      <c r="E6" s="9"/>
      <c r="F6" s="10"/>
    </row>
    <row r="7" customFormat="false" ht="15.75" hidden="false" customHeight="false" outlineLevel="0" collapsed="false">
      <c r="B7" s="8" t="s">
        <v>4</v>
      </c>
      <c r="C7" s="9"/>
      <c r="D7" s="11" t="s">
        <v>5</v>
      </c>
      <c r="E7" s="12" t="n">
        <v>10.5</v>
      </c>
      <c r="F7" s="10" t="s">
        <v>6</v>
      </c>
    </row>
    <row r="8" customFormat="false" ht="15.75" hidden="false" customHeight="false" outlineLevel="0" collapsed="false">
      <c r="B8" s="8"/>
      <c r="C8" s="9"/>
      <c r="D8" s="9"/>
      <c r="E8" s="9"/>
      <c r="F8" s="10"/>
      <c r="H8" s="13"/>
    </row>
    <row r="9" customFormat="false" ht="18.75" hidden="false" customHeight="false" outlineLevel="0" collapsed="false">
      <c r="B9" s="8" t="s">
        <v>7</v>
      </c>
      <c r="C9" s="9"/>
      <c r="D9" s="11" t="s">
        <v>8</v>
      </c>
      <c r="E9" s="12" t="n">
        <v>4120</v>
      </c>
      <c r="F9" s="10" t="s">
        <v>9</v>
      </c>
      <c r="H9" s="13"/>
    </row>
    <row r="10" customFormat="false" ht="15.75" hidden="false" customHeight="false" outlineLevel="0" collapsed="false">
      <c r="B10" s="8"/>
      <c r="C10" s="9"/>
      <c r="D10" s="9"/>
      <c r="E10" s="9"/>
      <c r="F10" s="10"/>
      <c r="H10" s="13"/>
    </row>
    <row r="11" customFormat="false" ht="18.75" hidden="false" customHeight="false" outlineLevel="0" collapsed="false">
      <c r="B11" s="8" t="s">
        <v>10</v>
      </c>
      <c r="C11" s="9"/>
      <c r="D11" s="11" t="s">
        <v>11</v>
      </c>
      <c r="E11" s="9" t="n">
        <v>600</v>
      </c>
      <c r="F11" s="10" t="s">
        <v>12</v>
      </c>
      <c r="H11" s="13"/>
    </row>
    <row r="12" customFormat="false" ht="15.75" hidden="false" customHeight="false" outlineLevel="0" collapsed="false">
      <c r="B12" s="8"/>
      <c r="C12" s="9"/>
      <c r="D12" s="9"/>
      <c r="E12" s="9"/>
      <c r="F12" s="10"/>
    </row>
    <row r="13" customFormat="false" ht="18.75" hidden="false" customHeight="false" outlineLevel="0" collapsed="false">
      <c r="B13" s="8" t="s">
        <v>13</v>
      </c>
      <c r="C13" s="9"/>
      <c r="D13" s="11" t="s">
        <v>14</v>
      </c>
      <c r="E13" s="9" t="n">
        <v>7</v>
      </c>
      <c r="F13" s="10" t="s">
        <v>6</v>
      </c>
    </row>
    <row r="14" customFormat="false" ht="15.75" hidden="false" customHeight="false" outlineLevel="0" collapsed="false">
      <c r="B14" s="8"/>
      <c r="C14" s="9"/>
      <c r="D14" s="9"/>
      <c r="E14" s="9"/>
      <c r="F14" s="10"/>
    </row>
    <row r="15" customFormat="false" ht="18.75" hidden="false" customHeight="false" outlineLevel="0" collapsed="false">
      <c r="B15" s="8" t="s">
        <v>15</v>
      </c>
      <c r="C15" s="9"/>
      <c r="D15" s="11" t="s">
        <v>16</v>
      </c>
      <c r="E15" s="9" t="n">
        <v>50000</v>
      </c>
      <c r="F15" s="10" t="s">
        <v>12</v>
      </c>
    </row>
    <row r="16" customFormat="false" ht="15.75" hidden="false" customHeight="false" outlineLevel="0" collapsed="false">
      <c r="B16" s="8"/>
      <c r="C16" s="9"/>
      <c r="D16" s="9"/>
      <c r="E16" s="9"/>
      <c r="F16" s="10"/>
    </row>
    <row r="17" customFormat="false" ht="19.5" hidden="false" customHeight="false" outlineLevel="0" collapsed="false">
      <c r="B17" s="14" t="s">
        <v>17</v>
      </c>
      <c r="C17" s="15"/>
      <c r="D17" s="16" t="s">
        <v>18</v>
      </c>
      <c r="E17" s="15" t="n">
        <v>10.4</v>
      </c>
      <c r="F17" s="17" t="s">
        <v>6</v>
      </c>
    </row>
    <row r="19" customFormat="false" ht="15.75" hidden="false" customHeight="false" outlineLevel="0" collapsed="false"/>
    <row r="20" customFormat="false" ht="18.75" hidden="false" customHeight="false" outlineLevel="0" collapsed="false">
      <c r="B20" s="18" t="s">
        <v>19</v>
      </c>
      <c r="C20" s="18"/>
      <c r="D20" s="18"/>
      <c r="E20" s="18"/>
      <c r="F20" s="18"/>
    </row>
    <row r="21" customFormat="false" ht="15.75" hidden="false" customHeight="false" outlineLevel="0" collapsed="false">
      <c r="B21" s="8"/>
      <c r="C21" s="9"/>
      <c r="D21" s="9"/>
      <c r="E21" s="9"/>
      <c r="F21" s="10"/>
    </row>
    <row r="22" customFormat="false" ht="18.75" hidden="false" customHeight="false" outlineLevel="0" collapsed="false">
      <c r="B22" s="8" t="s">
        <v>20</v>
      </c>
      <c r="C22" s="9"/>
      <c r="D22" s="9" t="s">
        <v>21</v>
      </c>
      <c r="E22" s="12" t="n">
        <f aca="false">MAX(Momente!I9:I79)</f>
        <v>60383.8285714286</v>
      </c>
      <c r="F22" s="10" t="s">
        <v>22</v>
      </c>
    </row>
    <row r="23" customFormat="false" ht="15.75" hidden="false" customHeight="false" outlineLevel="0" collapsed="false">
      <c r="B23" s="8"/>
      <c r="C23" s="9"/>
      <c r="D23" s="9"/>
      <c r="E23" s="9"/>
      <c r="F23" s="10"/>
    </row>
    <row r="24" customFormat="false" ht="18.75" hidden="false" customHeight="false" outlineLevel="0" collapsed="false">
      <c r="B24" s="8" t="s">
        <v>23</v>
      </c>
      <c r="C24" s="9"/>
      <c r="D24" s="9" t="s">
        <v>24</v>
      </c>
      <c r="E24" s="12" t="n">
        <f aca="false">(E22/'Eingabe QS'!$F$21)*'Eingabe QS'!$F$6/2</f>
        <v>24.2425150345566</v>
      </c>
      <c r="F24" s="10" t="s">
        <v>25</v>
      </c>
      <c r="H24" s="19"/>
    </row>
    <row r="25" customFormat="false" ht="15.75" hidden="false" customHeight="false" outlineLevel="0" collapsed="false">
      <c r="B25" s="8"/>
      <c r="C25" s="9"/>
      <c r="D25" s="9"/>
      <c r="E25" s="9"/>
      <c r="F25" s="10"/>
    </row>
    <row r="26" customFormat="false" ht="19.5" hidden="false" customHeight="false" outlineLevel="0" collapsed="false">
      <c r="B26" s="14" t="s">
        <v>26</v>
      </c>
      <c r="C26" s="15"/>
      <c r="D26" s="15" t="s">
        <v>27</v>
      </c>
      <c r="E26" s="15" t="n">
        <f aca="false">VLOOKUP(Ergebnisse!E22,Momente!I9:J79,2,0)</f>
        <v>7.2</v>
      </c>
      <c r="F26" s="17" t="s">
        <v>6</v>
      </c>
    </row>
    <row r="29" customFormat="false" ht="18.75" hidden="false" customHeight="false" outlineLevel="0" collapsed="false">
      <c r="B29" s="20" t="s">
        <v>28</v>
      </c>
      <c r="C29" s="20"/>
      <c r="D29" s="20"/>
      <c r="E29" s="20"/>
      <c r="F29" s="20"/>
    </row>
  </sheetData>
  <sheetProtection sheet="false"/>
  <mergeCells count="3">
    <mergeCell ref="B3:F3"/>
    <mergeCell ref="B20:F20"/>
    <mergeCell ref="B29:F29"/>
  </mergeCells>
  <dataValidations count="5">
    <dataValidation allowBlank="true" error="Bitte geben sie nur Zahlen ein." errorTitle="Achtung" operator="greaterThan" prompt="Gleichlast über die Trägerlänge eingeben bitte " showDropDown="false" showErrorMessage="true" showInputMessage="true" sqref="E9" type="custom">
      <formula1>E9</formula1>
      <formula2>0</formula2>
    </dataValidation>
    <dataValidation allowBlank="true" error="Bitte geben sie nur Zahlen ein." errorTitle="AChtung" operator="greaterThan" prompt="Einen Wert [N] für die Einzellast eingeben" showDropDown="false" showErrorMessage="true" showInputMessage="true" sqref="E11" type="whole">
      <formula1>0</formula1>
      <formula2>0</formula2>
    </dataValidation>
    <dataValidation allowBlank="true" error="Bitte geben sie nur Zahlen ein." errorTitle="Achtung" operator="greaterThan" prompt="Benötigt einen Wert zwischen Null und [m]  " showDropDown="false" showErrorMessage="true" showInputMessage="true" sqref="E13" type="whole">
      <formula1>0</formula1>
      <formula2>0</formula2>
    </dataValidation>
    <dataValidation allowBlank="true" error="Bitte geben sie nur Zahlen ein." errorTitle="Achtung" operator="greaterThan" prompt="Die zweite Einzellast eingeben bitte" showDropDown="false" showErrorMessage="true" showInputMessage="true" sqref="E15" type="whole">
      <formula1>0</formula1>
      <formula2>0</formula2>
    </dataValidation>
    <dataValidation allowBlank="true" error="Bitte geben sie nur Zahlen ein." errorTitle="Achtung" operator="greaterThan" prompt="Den Abstand von der zweiten Einzellast eingeben" showDropDown="false" showErrorMessage="true" showInputMessage="true" sqref="E17" type="whole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G2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1.4183673469388" collapsed="true"/>
    <col min="2" max="2" hidden="false" style="0" width="32.8571428571429" collapsed="true"/>
    <col min="3" max="1025" hidden="false" style="0" width="11.4183673469388" collapsed="true"/>
  </cols>
  <sheetData>
    <row r="2" customFormat="false" ht="23.25" hidden="false" customHeight="false" outlineLevel="0" collapsed="false">
      <c r="B2" s="1" t="s">
        <v>29</v>
      </c>
      <c r="C2" s="1"/>
      <c r="D2" s="1"/>
      <c r="E2" s="1"/>
      <c r="F2" s="1"/>
      <c r="G2" s="1"/>
      <c r="H2"/>
    </row>
    <row r="3" customFormat="false" ht="15.75" hidden="false" customHeight="false" outlineLevel="0" collapsed="false"/>
    <row r="4" customFormat="false" ht="18.75" hidden="false" customHeight="false" outlineLevel="0" collapsed="false">
      <c r="B4" s="18" t="s">
        <v>30</v>
      </c>
      <c r="C4" s="18"/>
      <c r="D4" s="18"/>
      <c r="E4" s="18"/>
      <c r="F4" s="18"/>
      <c r="G4" s="18"/>
    </row>
    <row r="5" customFormat="false" ht="15.75" hidden="false" customHeight="false" outlineLevel="0" collapsed="false">
      <c r="B5" s="21"/>
      <c r="C5" s="22"/>
      <c r="D5" s="22"/>
      <c r="E5" s="22"/>
      <c r="F5" s="22"/>
      <c r="G5" s="23"/>
    </row>
    <row r="6" customFormat="false" ht="15.75" hidden="false" customHeight="false" outlineLevel="0" collapsed="false">
      <c r="B6" s="21" t="s">
        <v>31</v>
      </c>
      <c r="C6" s="22"/>
      <c r="D6" s="22"/>
      <c r="E6" s="11" t="s">
        <v>32</v>
      </c>
      <c r="F6" s="11" t="n">
        <v>35</v>
      </c>
      <c r="G6" s="23" t="s">
        <v>33</v>
      </c>
    </row>
    <row r="7" customFormat="false" ht="15.75" hidden="false" customHeight="false" outlineLevel="0" collapsed="false">
      <c r="B7" s="21"/>
      <c r="C7" s="22"/>
      <c r="D7" s="22"/>
      <c r="E7" s="11"/>
      <c r="F7" s="11"/>
      <c r="G7" s="23"/>
    </row>
    <row r="8" customFormat="false" ht="15.75" hidden="false" customHeight="false" outlineLevel="0" collapsed="false">
      <c r="B8" s="21" t="s">
        <v>34</v>
      </c>
      <c r="C8" s="22"/>
      <c r="D8" s="22"/>
      <c r="E8" s="11" t="s">
        <v>35</v>
      </c>
      <c r="F8" s="11" t="n">
        <v>40</v>
      </c>
      <c r="G8" s="23" t="s">
        <v>33</v>
      </c>
    </row>
    <row r="9" customFormat="false" ht="15.75" hidden="false" customHeight="false" outlineLevel="0" collapsed="false">
      <c r="B9" s="21"/>
      <c r="C9" s="22"/>
      <c r="D9" s="22"/>
      <c r="E9" s="11"/>
      <c r="F9" s="11"/>
      <c r="G9" s="23"/>
    </row>
    <row r="10" customFormat="false" ht="15.75" hidden="false" customHeight="false" outlineLevel="0" collapsed="false">
      <c r="B10" s="21" t="s">
        <v>36</v>
      </c>
      <c r="C10" s="22"/>
      <c r="D10" s="22"/>
      <c r="E10" s="11" t="s">
        <v>37</v>
      </c>
      <c r="F10" s="11" t="n">
        <v>1.5</v>
      </c>
      <c r="G10" s="23" t="s">
        <v>33</v>
      </c>
    </row>
    <row r="11" customFormat="false" ht="15.75" hidden="false" customHeight="false" outlineLevel="0" collapsed="false">
      <c r="B11" s="21"/>
      <c r="C11" s="22"/>
      <c r="D11" s="22"/>
      <c r="E11" s="11"/>
      <c r="F11" s="11"/>
      <c r="G11" s="23"/>
    </row>
    <row r="12" customFormat="false" ht="15.75" hidden="false" customHeight="false" outlineLevel="0" collapsed="false">
      <c r="B12" s="21" t="s">
        <v>38</v>
      </c>
      <c r="C12" s="22"/>
      <c r="D12" s="22"/>
      <c r="E12" s="11" t="s">
        <v>39</v>
      </c>
      <c r="F12" s="24" t="n">
        <v>1.8</v>
      </c>
      <c r="G12" s="23" t="s">
        <v>33</v>
      </c>
    </row>
    <row r="13" customFormat="false" ht="15.75" hidden="false" customHeight="false" outlineLevel="0" collapsed="false">
      <c r="B13" s="21"/>
      <c r="C13" s="22"/>
      <c r="D13" s="22"/>
      <c r="E13" s="11"/>
      <c r="F13" s="11"/>
      <c r="G13" s="23"/>
    </row>
    <row r="14" customFormat="false" ht="16.5" hidden="false" customHeight="false" outlineLevel="0" collapsed="false">
      <c r="B14" s="25" t="s">
        <v>40</v>
      </c>
      <c r="C14" s="26"/>
      <c r="D14" s="26"/>
      <c r="E14" s="16" t="s">
        <v>41</v>
      </c>
      <c r="F14" s="16" t="n">
        <v>7500</v>
      </c>
      <c r="G14" s="27" t="s">
        <v>42</v>
      </c>
    </row>
    <row r="16" customFormat="false" ht="15.75" hidden="false" customHeight="false" outlineLevel="0" collapsed="false"/>
    <row r="17" customFormat="false" ht="18.75" hidden="false" customHeight="false" outlineLevel="0" collapsed="false">
      <c r="B17" s="18" t="s">
        <v>19</v>
      </c>
      <c r="C17" s="18"/>
      <c r="D17" s="18"/>
      <c r="E17" s="18"/>
      <c r="F17" s="18"/>
      <c r="G17" s="18"/>
    </row>
    <row r="18" customFormat="false" ht="15.75" hidden="false" customHeight="false" outlineLevel="0" collapsed="false">
      <c r="B18" s="8"/>
      <c r="C18" s="9"/>
      <c r="D18" s="9"/>
      <c r="E18" s="9"/>
      <c r="F18" s="9"/>
      <c r="G18" s="10"/>
    </row>
    <row r="19" customFormat="false" ht="15.75" hidden="false" customHeight="false" outlineLevel="0" collapsed="false">
      <c r="B19" s="8" t="s">
        <v>43</v>
      </c>
      <c r="C19" s="9"/>
      <c r="D19" s="9"/>
      <c r="E19" s="11" t="s">
        <v>44</v>
      </c>
      <c r="F19" s="11" t="n">
        <f aca="false">2*(F8*F12)+(F6-2*F12)*F10</f>
        <v>191.1</v>
      </c>
      <c r="G19" s="10" t="s">
        <v>45</v>
      </c>
    </row>
    <row r="20" customFormat="false" ht="15.75" hidden="false" customHeight="false" outlineLevel="0" collapsed="false">
      <c r="B20" s="8"/>
      <c r="C20" s="9"/>
      <c r="D20" s="9"/>
      <c r="E20" s="11"/>
      <c r="F20" s="11"/>
      <c r="G20" s="10"/>
    </row>
    <row r="21" customFormat="false" ht="19.5" hidden="false" customHeight="false" outlineLevel="0" collapsed="false">
      <c r="B21" s="8" t="s">
        <v>46</v>
      </c>
      <c r="C21" s="9"/>
      <c r="D21" s="9"/>
      <c r="E21" s="11" t="s">
        <v>47</v>
      </c>
      <c r="F21" s="24" t="n">
        <f aca="false">((F8*F6^3)-(F8-F10)*(F6-2*F12)^3)/12</f>
        <v>43589.413</v>
      </c>
      <c r="G21" s="10" t="s">
        <v>48</v>
      </c>
    </row>
    <row r="22" customFormat="false" ht="15.75" hidden="false" customHeight="false" outlineLevel="0" collapsed="false">
      <c r="B22" s="8"/>
      <c r="C22" s="9"/>
      <c r="D22" s="9"/>
      <c r="E22" s="11"/>
      <c r="F22" s="11"/>
      <c r="G22" s="10"/>
    </row>
    <row r="23" customFormat="false" ht="19.5" hidden="false" customHeight="false" outlineLevel="0" collapsed="false">
      <c r="B23" s="14" t="s">
        <v>49</v>
      </c>
      <c r="C23" s="15"/>
      <c r="D23" s="15"/>
      <c r="E23" s="16" t="s">
        <v>50</v>
      </c>
      <c r="F23" s="28" t="n">
        <f aca="false">F19/10^4*F14*10</f>
        <v>1433.25</v>
      </c>
      <c r="G23" s="17" t="s">
        <v>9</v>
      </c>
    </row>
    <row r="27" customFormat="false" ht="18.75" hidden="false" customHeight="false" outlineLevel="0" collapsed="false">
      <c r="B27" s="20" t="s">
        <v>51</v>
      </c>
      <c r="C27" s="20"/>
      <c r="D27" s="20"/>
      <c r="E27" s="20"/>
      <c r="F27" s="20"/>
      <c r="G27" s="20"/>
    </row>
  </sheetData>
  <sheetProtection sheet="false"/>
  <mergeCells count="4">
    <mergeCell ref="B2:G2"/>
    <mergeCell ref="B4:G4"/>
    <mergeCell ref="B17:G17"/>
    <mergeCell ref="B27:G27"/>
  </mergeCells>
  <dataValidations count="3">
    <dataValidation allowBlank="true" error="Bitte geben sie nur die Zahlen ein." operator="greaterThan" showDropDown="false" showErrorMessage="true" showInputMessage="true" sqref="F19" type="none">
      <formula1>0</formula1>
      <formula2>0</formula2>
    </dataValidation>
    <dataValidation allowBlank="true" error="Bitte geben sie nur Zahlen ein." operator="greaterThan" showDropDown="false" showErrorMessage="true" showInputMessage="true" sqref="F21 F23" type="none">
      <formula1>0</formula1>
      <formula2>0</formula2>
    </dataValidation>
    <dataValidation allowBlank="true" error="Bitte geben Sie nur Zahlen ein" errorTitle="Achtung" operator="greaterThan" showDropDown="false" showErrorMessage="true" showInputMessage="true" sqref="F6 F8 F10 F12 F14" type="whole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7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1.4183673469388" collapsed="true"/>
    <col min="2" max="2" hidden="false" style="0" width="14.0051020408163" collapsed="true"/>
    <col min="3" max="3" hidden="false" style="0" width="14.1479591836735" collapsed="true"/>
    <col min="4" max="4" hidden="false" style="0" width="13.0051020408163" collapsed="true"/>
    <col min="5" max="5" hidden="false" style="0" width="11.4183673469388" collapsed="true"/>
    <col min="6" max="6" hidden="false" style="0" width="17.0" collapsed="true"/>
    <col min="7" max="7" hidden="false" style="0" width="14.280612244898" collapsed="true"/>
    <col min="8" max="8" hidden="false" style="0" width="13.7040816326531" collapsed="true"/>
    <col min="9" max="9" hidden="false" style="0" width="13.2857142857143" collapsed="true"/>
    <col min="10" max="10" hidden="false" style="0" width="8.56632653061224" collapsed="true"/>
    <col min="11" max="1025" hidden="false" style="0" width="11.4183673469388" collapsed="true"/>
  </cols>
  <sheetData>
    <row r="1" customFormat="false" ht="15.75" hidden="false" customHeight="false" outlineLevel="0" collapsed="false"/>
    <row r="2" customFormat="false" ht="50.25" hidden="false" customHeight="false" outlineLevel="0" collapsed="false">
      <c r="B2" s="29" t="s">
        <v>52</v>
      </c>
      <c r="C2" s="30" t="s">
        <v>53</v>
      </c>
      <c r="D2" s="31" t="s">
        <v>54</v>
      </c>
      <c r="E2"/>
      <c r="F2" s="29" t="s">
        <v>55</v>
      </c>
      <c r="G2" s="32" t="s">
        <v>56</v>
      </c>
      <c r="H2" s="33" t="s">
        <v>57</v>
      </c>
    </row>
    <row r="3" customFormat="false" ht="15.75" hidden="false" customHeight="false" outlineLevel="0" collapsed="false">
      <c r="B3" s="34" t="s">
        <v>6</v>
      </c>
      <c r="C3" s="35" t="s">
        <v>6</v>
      </c>
      <c r="D3" s="36" t="s">
        <v>6</v>
      </c>
      <c r="F3" s="37" t="s">
        <v>9</v>
      </c>
      <c r="G3" s="38" t="s">
        <v>12</v>
      </c>
      <c r="H3" s="39" t="s">
        <v>12</v>
      </c>
    </row>
    <row r="4" customFormat="false" ht="15.75" hidden="false" customHeight="false" outlineLevel="0" collapsed="false">
      <c r="B4" s="40" t="n">
        <f aca="false">Ergebnisse!E13</f>
        <v>7</v>
      </c>
      <c r="C4" s="41" t="n">
        <f aca="false">Ergebnisse!E17</f>
        <v>10.4</v>
      </c>
      <c r="D4" s="42" t="n">
        <f aca="false">Ergebnisse!E7</f>
        <v>10.5</v>
      </c>
      <c r="E4" s="43"/>
      <c r="F4" s="44" t="n">
        <f aca="false">Ergebnisse!E9</f>
        <v>4120</v>
      </c>
      <c r="G4" s="45" t="n">
        <f aca="false">Ergebnisse!E11</f>
        <v>600</v>
      </c>
      <c r="H4" s="46" t="n">
        <f aca="false">Ergebnisse!E15</f>
        <v>50000</v>
      </c>
    </row>
    <row r="6" customFormat="false" ht="15.75" hidden="false" customHeight="false" outlineLevel="0" collapsed="false"/>
    <row r="7" customFormat="false" ht="18.75" hidden="false" customHeight="false" outlineLevel="0" collapsed="false">
      <c r="A7" s="47" t="s">
        <v>58</v>
      </c>
      <c r="B7" s="48" t="s">
        <v>59</v>
      </c>
      <c r="C7" s="48" t="s">
        <v>60</v>
      </c>
      <c r="D7" s="49" t="s">
        <v>61</v>
      </c>
      <c r="E7" s="50"/>
      <c r="F7" s="51" t="s">
        <v>62</v>
      </c>
      <c r="G7" s="48" t="s">
        <v>63</v>
      </c>
      <c r="H7" s="48" t="s">
        <v>64</v>
      </c>
      <c r="I7" s="48" t="s">
        <v>65</v>
      </c>
      <c r="J7" s="49" t="s">
        <v>66</v>
      </c>
    </row>
    <row r="8" customFormat="false" ht="16.5" hidden="false" customHeight="false" outlineLevel="0" collapsed="false">
      <c r="A8" s="52"/>
      <c r="B8" s="53" t="s">
        <v>6</v>
      </c>
      <c r="C8" s="53" t="s">
        <v>6</v>
      </c>
      <c r="D8" s="54" t="s">
        <v>6</v>
      </c>
      <c r="E8" s="55"/>
      <c r="F8" s="56" t="s">
        <v>22</v>
      </c>
      <c r="G8" s="53" t="s">
        <v>22</v>
      </c>
      <c r="H8" s="53" t="s">
        <v>22</v>
      </c>
      <c r="I8" s="53" t="s">
        <v>22</v>
      </c>
      <c r="J8" s="57" t="s">
        <v>59</v>
      </c>
      <c r="K8" s="58"/>
    </row>
    <row r="9" customFormat="false" ht="15" hidden="false" customHeight="false" outlineLevel="0" collapsed="false">
      <c r="A9" s="59" t="n">
        <v>1</v>
      </c>
      <c r="B9" s="60" t="n">
        <v>0</v>
      </c>
      <c r="C9" s="61" t="n">
        <f aca="false">B9/$D$4</f>
        <v>0</v>
      </c>
      <c r="D9" s="62" t="n">
        <f aca="false">($D$4-B9)/$D$4</f>
        <v>1</v>
      </c>
      <c r="E9" s="63"/>
      <c r="F9" s="64" t="n">
        <f aca="false">(C9*D9)/2*$F$4*$D$4^2</f>
        <v>0</v>
      </c>
      <c r="G9" s="65" t="n">
        <f aca="false">IF(B9&gt;$B$4,D9*$B$4*$G$4,C9*($D$4-$B$4)*$G$4)</f>
        <v>0</v>
      </c>
      <c r="H9" s="65" t="n">
        <f aca="false">IF(B9&gt;$C$4,D9*$C$4*$H$4,C9*($D$4-$C$4)*$H$4)</f>
        <v>0</v>
      </c>
      <c r="I9" s="65" t="n">
        <f aca="false">SUM(F9:H9)</f>
        <v>0</v>
      </c>
      <c r="J9" s="66" t="n">
        <v>0</v>
      </c>
    </row>
    <row r="10" customFormat="false" ht="15" hidden="false" customHeight="false" outlineLevel="0" collapsed="false">
      <c r="A10" s="67" t="n">
        <v>2</v>
      </c>
      <c r="B10" s="68" t="n">
        <f aca="false">$D$4/70+B9</f>
        <v>0.15</v>
      </c>
      <c r="C10" s="69" t="n">
        <f aca="false">B10/$D$4</f>
        <v>0.0142857142857143</v>
      </c>
      <c r="D10" s="70" t="n">
        <f aca="false">($D$4-B10)/$D$4</f>
        <v>0.985714285714286</v>
      </c>
      <c r="E10" s="63"/>
      <c r="F10" s="71" t="n">
        <f aca="false">(C10*D10)/2*$F$4*$D$4^2</f>
        <v>3198.15</v>
      </c>
      <c r="G10" s="72" t="n">
        <f aca="false">IF(B10&gt;$B$4,D10*$B$4*$G$4,C10*($D$4-$B$4)*$G$4)</f>
        <v>30</v>
      </c>
      <c r="H10" s="72" t="n">
        <f aca="false">IF(B10&gt;$C$4,D10*$C$4*$H$4,C10*($D$4-$C$4)*$H$4)</f>
        <v>71.4285714285712</v>
      </c>
      <c r="I10" s="72" t="n">
        <f aca="false">SUM(F10:H10)</f>
        <v>3299.57857142857</v>
      </c>
      <c r="J10" s="73" t="n">
        <f aca="false">J9+0.2</f>
        <v>0.2</v>
      </c>
    </row>
    <row r="11" customFormat="false" ht="15" hidden="false" customHeight="false" outlineLevel="0" collapsed="false">
      <c r="A11" s="67" t="n">
        <v>3</v>
      </c>
      <c r="B11" s="68" t="n">
        <f aca="false">$D$4/70+B10</f>
        <v>0.3</v>
      </c>
      <c r="C11" s="69" t="n">
        <f aca="false">B11/$D$4</f>
        <v>0.0285714285714286</v>
      </c>
      <c r="D11" s="70" t="n">
        <f aca="false">($D$4-B11)/$D$4</f>
        <v>0.971428571428571</v>
      </c>
      <c r="E11" s="63"/>
      <c r="F11" s="71" t="n">
        <f aca="false">(C11*D11)/2*$F$4*$D$4^2</f>
        <v>6303.6</v>
      </c>
      <c r="G11" s="72" t="n">
        <f aca="false">IF(B11&gt;$B$4,D11*$B$4*$G$4,C11*($D$4-$B$4)*$G$4)</f>
        <v>60</v>
      </c>
      <c r="H11" s="72" t="n">
        <f aca="false">IF(B11&gt;$C$4,D11*$C$4*$H$4,C11*($D$4-$C$4)*$H$4)</f>
        <v>142.857142857142</v>
      </c>
      <c r="I11" s="72" t="n">
        <f aca="false">SUM(F11:H11)</f>
        <v>6506.45714285714</v>
      </c>
      <c r="J11" s="73" t="n">
        <f aca="false">J10+0.2</f>
        <v>0.4</v>
      </c>
    </row>
    <row r="12" customFormat="false" ht="15" hidden="false" customHeight="false" outlineLevel="0" collapsed="false">
      <c r="A12" s="67" t="n">
        <v>4</v>
      </c>
      <c r="B12" s="68" t="n">
        <f aca="false">$D$4/70+B11</f>
        <v>0.45</v>
      </c>
      <c r="C12" s="69" t="n">
        <f aca="false">B12/$D$4</f>
        <v>0.0428571428571429</v>
      </c>
      <c r="D12" s="70" t="n">
        <f aca="false">($D$4-B12)/$D$4</f>
        <v>0.957142857142857</v>
      </c>
      <c r="E12" s="63"/>
      <c r="F12" s="71" t="n">
        <f aca="false">(C12*D12)/2*$F$4*$D$4^2</f>
        <v>9316.35</v>
      </c>
      <c r="G12" s="72" t="n">
        <f aca="false">IF(B12&gt;$B$4,D12*$B$4*$G$4,C12*($D$4-$B$4)*$G$4)</f>
        <v>90</v>
      </c>
      <c r="H12" s="72" t="n">
        <f aca="false">IF(B12&gt;$C$4,D12*$C$4*$H$4,C12*($D$4-$C$4)*$H$4)</f>
        <v>214.285714285713</v>
      </c>
      <c r="I12" s="72" t="n">
        <f aca="false">SUM(F12:H12)</f>
        <v>9620.63571428571</v>
      </c>
      <c r="J12" s="73" t="n">
        <f aca="false">J11+0.2</f>
        <v>0.6</v>
      </c>
    </row>
    <row r="13" customFormat="false" ht="15" hidden="false" customHeight="false" outlineLevel="0" collapsed="false">
      <c r="A13" s="67" t="n">
        <v>5</v>
      </c>
      <c r="B13" s="68" t="n">
        <f aca="false">$D$4/70+B12</f>
        <v>0.6</v>
      </c>
      <c r="C13" s="69" t="n">
        <f aca="false">B13/$D$4</f>
        <v>0.0571428571428571</v>
      </c>
      <c r="D13" s="70" t="n">
        <f aca="false">($D$4-B13)/$D$4</f>
        <v>0.942857142857143</v>
      </c>
      <c r="E13" s="63"/>
      <c r="F13" s="71" t="n">
        <f aca="false">(C13*D13)/2*$F$4*$D$4^2</f>
        <v>12236.4</v>
      </c>
      <c r="G13" s="72" t="n">
        <f aca="false">IF(B13&gt;$B$4,D13*$B$4*$G$4,C13*($D$4-$B$4)*$G$4)</f>
        <v>120</v>
      </c>
      <c r="H13" s="72" t="n">
        <f aca="false">IF(B13&gt;$C$4,D13*$C$4*$H$4,C13*($D$4-$C$4)*$H$4)</f>
        <v>285.714285714285</v>
      </c>
      <c r="I13" s="72" t="n">
        <f aca="false">SUM(F13:H13)</f>
        <v>12642.1142857143</v>
      </c>
      <c r="J13" s="73" t="n">
        <f aca="false">J12+0.2</f>
        <v>0.8</v>
      </c>
    </row>
    <row r="14" customFormat="false" ht="15" hidden="false" customHeight="false" outlineLevel="0" collapsed="false">
      <c r="A14" s="67" t="n">
        <v>6</v>
      </c>
      <c r="B14" s="68" t="n">
        <f aca="false">$D$4/70+B13</f>
        <v>0.75</v>
      </c>
      <c r="C14" s="69" t="n">
        <f aca="false">B14/$D$4</f>
        <v>0.0714285714285714</v>
      </c>
      <c r="D14" s="70" t="n">
        <f aca="false">($D$4-B14)/$D$4</f>
        <v>0.928571428571429</v>
      </c>
      <c r="E14" s="63"/>
      <c r="F14" s="71" t="n">
        <f aca="false">(C14*D14)/2*$F$4*$D$4^2</f>
        <v>15063.75</v>
      </c>
      <c r="G14" s="72" t="n">
        <f aca="false">IF(B14&gt;$B$4,D14*$B$4*$G$4,C14*($D$4-$B$4)*$G$4)</f>
        <v>150</v>
      </c>
      <c r="H14" s="72" t="n">
        <f aca="false">IF(B14&gt;$C$4,D14*$C$4*$H$4,C14*($D$4-$C$4)*$H$4)</f>
        <v>357.142857142856</v>
      </c>
      <c r="I14" s="72" t="n">
        <f aca="false">SUM(F14:H14)</f>
        <v>15570.8928571429</v>
      </c>
      <c r="J14" s="73" t="n">
        <f aca="false">J13+0.2</f>
        <v>1</v>
      </c>
    </row>
    <row r="15" customFormat="false" ht="15" hidden="false" customHeight="false" outlineLevel="0" collapsed="false">
      <c r="A15" s="67" t="n">
        <v>7</v>
      </c>
      <c r="B15" s="68" t="n">
        <f aca="false">$D$4/70+B14</f>
        <v>0.9</v>
      </c>
      <c r="C15" s="69" t="n">
        <f aca="false">B15/$D$4</f>
        <v>0.0857142857142857</v>
      </c>
      <c r="D15" s="70" t="n">
        <f aca="false">($D$4-B15)/$D$4</f>
        <v>0.914285714285714</v>
      </c>
      <c r="E15" s="63"/>
      <c r="F15" s="71" t="n">
        <f aca="false">(C15*D15)/2*$F$4*$D$4^2</f>
        <v>17798.4</v>
      </c>
      <c r="G15" s="72" t="n">
        <f aca="false">IF(B15&gt;$B$4,D15*$B$4*$G$4,C15*($D$4-$B$4)*$G$4)</f>
        <v>180</v>
      </c>
      <c r="H15" s="72" t="n">
        <f aca="false">IF(B15&gt;$C$4,D15*$C$4*$H$4,C15*($D$4-$C$4)*$H$4)</f>
        <v>428.571428571427</v>
      </c>
      <c r="I15" s="72" t="n">
        <f aca="false">SUM(F15:H15)</f>
        <v>18406.9714285714</v>
      </c>
      <c r="J15" s="73" t="n">
        <f aca="false">J14+0.2</f>
        <v>1.2</v>
      </c>
    </row>
    <row r="16" customFormat="false" ht="15" hidden="false" customHeight="false" outlineLevel="0" collapsed="false">
      <c r="A16" s="67" t="n">
        <v>8</v>
      </c>
      <c r="B16" s="68" t="n">
        <f aca="false">$D$4/70+B15</f>
        <v>1.05</v>
      </c>
      <c r="C16" s="69" t="n">
        <f aca="false">B16/$D$4</f>
        <v>0.1</v>
      </c>
      <c r="D16" s="70" t="n">
        <f aca="false">($D$4-B16)/$D$4</f>
        <v>0.9</v>
      </c>
      <c r="E16" s="63"/>
      <c r="F16" s="71" t="n">
        <f aca="false">(C16*D16)/2*$F$4*$D$4^2</f>
        <v>20440.35</v>
      </c>
      <c r="G16" s="72" t="n">
        <f aca="false">IF(B16&gt;$B$4,D16*$B$4*$G$4,C16*($D$4-$B$4)*$G$4)</f>
        <v>210</v>
      </c>
      <c r="H16" s="72" t="n">
        <f aca="false">IF(B16&gt;$C$4,D16*$C$4*$H$4,C16*($D$4-$C$4)*$H$4)</f>
        <v>499.999999999998</v>
      </c>
      <c r="I16" s="72" t="n">
        <f aca="false">SUM(F16:H16)</f>
        <v>21150.35</v>
      </c>
      <c r="J16" s="73" t="n">
        <f aca="false">J15+0.2</f>
        <v>1.4</v>
      </c>
    </row>
    <row r="17" customFormat="false" ht="15" hidden="false" customHeight="false" outlineLevel="0" collapsed="false">
      <c r="A17" s="67" t="n">
        <v>9</v>
      </c>
      <c r="B17" s="68" t="n">
        <f aca="false">$D$4/70+B16</f>
        <v>1.2</v>
      </c>
      <c r="C17" s="69" t="n">
        <f aca="false">B17/$D$4</f>
        <v>0.114285714285714</v>
      </c>
      <c r="D17" s="70" t="n">
        <f aca="false">($D$4-B17)/$D$4</f>
        <v>0.885714285714286</v>
      </c>
      <c r="E17" s="63"/>
      <c r="F17" s="71" t="n">
        <f aca="false">(C17*D17)/2*$F$4*$D$4^2</f>
        <v>22989.6</v>
      </c>
      <c r="G17" s="72" t="n">
        <f aca="false">IF(B17&gt;$B$4,D17*$B$4*$G$4,C17*($D$4-$B$4)*$G$4)</f>
        <v>240</v>
      </c>
      <c r="H17" s="72" t="n">
        <f aca="false">IF(B17&gt;$C$4,D17*$C$4*$H$4,C17*($D$4-$C$4)*$H$4)</f>
        <v>571.428571428569</v>
      </c>
      <c r="I17" s="72" t="n">
        <f aca="false">SUM(F17:H17)</f>
        <v>23801.0285714286</v>
      </c>
      <c r="J17" s="73" t="n">
        <f aca="false">J16+0.2</f>
        <v>1.6</v>
      </c>
    </row>
    <row r="18" customFormat="false" ht="15" hidden="false" customHeight="false" outlineLevel="0" collapsed="false">
      <c r="A18" s="67" t="n">
        <v>10</v>
      </c>
      <c r="B18" s="68" t="n">
        <f aca="false">$D$4/70+B17</f>
        <v>1.35</v>
      </c>
      <c r="C18" s="69" t="n">
        <f aca="false">B18/$D$4</f>
        <v>0.128571428571429</v>
      </c>
      <c r="D18" s="70" t="n">
        <f aca="false">($D$4-B18)/$D$4</f>
        <v>0.871428571428571</v>
      </c>
      <c r="E18" s="63"/>
      <c r="F18" s="71" t="n">
        <f aca="false">(C18*D18)/2*$F$4*$D$4^2</f>
        <v>25446.15</v>
      </c>
      <c r="G18" s="72" t="n">
        <f aca="false">IF(B18&gt;$B$4,D18*$B$4*$G$4,C18*($D$4-$B$4)*$G$4)</f>
        <v>270</v>
      </c>
      <c r="H18" s="72" t="n">
        <f aca="false">IF(B18&gt;$C$4,D18*$C$4*$H$4,C18*($D$4-$C$4)*$H$4)</f>
        <v>642.857142857141</v>
      </c>
      <c r="I18" s="72" t="n">
        <f aca="false">SUM(F18:H18)</f>
        <v>26359.0071428571</v>
      </c>
      <c r="J18" s="73" t="n">
        <f aca="false">J17+0.2</f>
        <v>1.8</v>
      </c>
    </row>
    <row r="19" customFormat="false" ht="15" hidden="false" customHeight="false" outlineLevel="0" collapsed="false">
      <c r="A19" s="67" t="n">
        <v>11</v>
      </c>
      <c r="B19" s="68" t="n">
        <f aca="false">$D$4/70+B18</f>
        <v>1.5</v>
      </c>
      <c r="C19" s="69" t="n">
        <f aca="false">B19/$D$4</f>
        <v>0.142857142857143</v>
      </c>
      <c r="D19" s="70" t="n">
        <f aca="false">($D$4-B19)/$D$4</f>
        <v>0.857142857142857</v>
      </c>
      <c r="E19" s="63"/>
      <c r="F19" s="71" t="n">
        <f aca="false">(C19*D19)/2*$F$4*$D$4^2</f>
        <v>27810</v>
      </c>
      <c r="G19" s="72" t="n">
        <f aca="false">IF(B19&gt;$B$4,D19*$B$4*$G$4,C19*($D$4-$B$4)*$G$4)</f>
        <v>300</v>
      </c>
      <c r="H19" s="72" t="n">
        <f aca="false">IF(B19&gt;$C$4,D19*$C$4*$H$4,C19*($D$4-$C$4)*$H$4)</f>
        <v>714.285714285712</v>
      </c>
      <c r="I19" s="72" t="n">
        <f aca="false">SUM(F19:H19)</f>
        <v>28824.2857142857</v>
      </c>
      <c r="J19" s="73" t="n">
        <f aca="false">J18+0.2</f>
        <v>2</v>
      </c>
    </row>
    <row r="20" customFormat="false" ht="15" hidden="false" customHeight="false" outlineLevel="0" collapsed="false">
      <c r="A20" s="67" t="n">
        <v>12</v>
      </c>
      <c r="B20" s="68" t="n">
        <f aca="false">$D$4/70+B19</f>
        <v>1.65</v>
      </c>
      <c r="C20" s="69" t="n">
        <f aca="false">B20/$D$4</f>
        <v>0.157142857142857</v>
      </c>
      <c r="D20" s="70" t="n">
        <f aca="false">($D$4-B20)/$D$4</f>
        <v>0.842857142857143</v>
      </c>
      <c r="E20" s="63"/>
      <c r="F20" s="71" t="n">
        <f aca="false">(C20*D20)/2*$F$4*$D$4^2</f>
        <v>30081.15</v>
      </c>
      <c r="G20" s="72" t="n">
        <f aca="false">IF(B20&gt;$B$4,D20*$B$4*$G$4,C20*($D$4-$B$4)*$G$4)</f>
        <v>330</v>
      </c>
      <c r="H20" s="72" t="n">
        <f aca="false">IF(B20&gt;$C$4,D20*$C$4*$H$4,C20*($D$4-$C$4)*$H$4)</f>
        <v>785.714285714283</v>
      </c>
      <c r="I20" s="72" t="n">
        <f aca="false">SUM(F20:H20)</f>
        <v>31196.8642857143</v>
      </c>
      <c r="J20" s="73" t="n">
        <f aca="false">J19+0.2</f>
        <v>2.2</v>
      </c>
    </row>
    <row r="21" customFormat="false" ht="15" hidden="false" customHeight="false" outlineLevel="0" collapsed="false">
      <c r="A21" s="67" t="n">
        <v>13</v>
      </c>
      <c r="B21" s="68" t="n">
        <f aca="false">$D$4/70+B20</f>
        <v>1.8</v>
      </c>
      <c r="C21" s="69" t="n">
        <f aca="false">B21/$D$4</f>
        <v>0.171428571428571</v>
      </c>
      <c r="D21" s="70" t="n">
        <f aca="false">($D$4-B21)/$D$4</f>
        <v>0.828571428571429</v>
      </c>
      <c r="E21" s="63"/>
      <c r="F21" s="71" t="n">
        <f aca="false">(C21*D21)/2*$F$4*$D$4^2</f>
        <v>32259.6</v>
      </c>
      <c r="G21" s="72" t="n">
        <f aca="false">IF(B21&gt;$B$4,D21*$B$4*$G$4,C21*($D$4-$B$4)*$G$4)</f>
        <v>360</v>
      </c>
      <c r="H21" s="72" t="n">
        <f aca="false">IF(B21&gt;$C$4,D21*$C$4*$H$4,C21*($D$4-$C$4)*$H$4)</f>
        <v>857.142857142854</v>
      </c>
      <c r="I21" s="72" t="n">
        <f aca="false">SUM(F21:H21)</f>
        <v>33476.7428571429</v>
      </c>
      <c r="J21" s="73" t="n">
        <f aca="false">J20+0.2</f>
        <v>2.4</v>
      </c>
    </row>
    <row r="22" customFormat="false" ht="15" hidden="false" customHeight="false" outlineLevel="0" collapsed="false">
      <c r="A22" s="67" t="n">
        <v>14</v>
      </c>
      <c r="B22" s="68" t="n">
        <f aca="false">$D$4/70+B21</f>
        <v>1.95</v>
      </c>
      <c r="C22" s="69" t="n">
        <f aca="false">B22/$D$4</f>
        <v>0.185714285714286</v>
      </c>
      <c r="D22" s="70" t="n">
        <f aca="false">($D$4-B22)/$D$4</f>
        <v>0.814285714285714</v>
      </c>
      <c r="E22" s="63"/>
      <c r="F22" s="71" t="n">
        <f aca="false">(C22*D22)/2*$F$4*$D$4^2</f>
        <v>34345.35</v>
      </c>
      <c r="G22" s="72" t="n">
        <f aca="false">IF(B22&gt;$B$4,D22*$B$4*$G$4,C22*($D$4-$B$4)*$G$4)</f>
        <v>390</v>
      </c>
      <c r="H22" s="72" t="n">
        <f aca="false">IF(B22&gt;$C$4,D22*$C$4*$H$4,C22*($D$4-$C$4)*$H$4)</f>
        <v>928.571428571425</v>
      </c>
      <c r="I22" s="72" t="n">
        <f aca="false">SUM(F22:H22)</f>
        <v>35663.9214285714</v>
      </c>
      <c r="J22" s="73" t="n">
        <f aca="false">J21+0.2</f>
        <v>2.6</v>
      </c>
    </row>
    <row r="23" customFormat="false" ht="15" hidden="false" customHeight="false" outlineLevel="0" collapsed="false">
      <c r="A23" s="67" t="n">
        <v>15</v>
      </c>
      <c r="B23" s="68" t="n">
        <f aca="false">$D$4/70+B22</f>
        <v>2.1</v>
      </c>
      <c r="C23" s="69" t="n">
        <f aca="false">B23/$D$4</f>
        <v>0.2</v>
      </c>
      <c r="D23" s="70" t="n">
        <f aca="false">($D$4-B23)/$D$4</f>
        <v>0.8</v>
      </c>
      <c r="E23" s="63"/>
      <c r="F23" s="71" t="n">
        <f aca="false">(C23*D23)/2*$F$4*$D$4^2</f>
        <v>36338.4</v>
      </c>
      <c r="G23" s="72" t="n">
        <f aca="false">IF(B23&gt;$B$4,D23*$B$4*$G$4,C23*($D$4-$B$4)*$G$4)</f>
        <v>420</v>
      </c>
      <c r="H23" s="72" t="n">
        <f aca="false">IF(B23&gt;$C$4,D23*$C$4*$H$4,C23*($D$4-$C$4)*$H$4)</f>
        <v>999.999999999996</v>
      </c>
      <c r="I23" s="72" t="n">
        <f aca="false">SUM(F23:H23)</f>
        <v>37758.4</v>
      </c>
      <c r="J23" s="73" t="n">
        <f aca="false">J22+0.2</f>
        <v>2.8</v>
      </c>
    </row>
    <row r="24" customFormat="false" ht="15" hidden="false" customHeight="false" outlineLevel="0" collapsed="false">
      <c r="A24" s="67" t="n">
        <v>16</v>
      </c>
      <c r="B24" s="68" t="n">
        <f aca="false">$D$4/70+B23</f>
        <v>2.25</v>
      </c>
      <c r="C24" s="69" t="n">
        <f aca="false">B24/$D$4</f>
        <v>0.214285714285714</v>
      </c>
      <c r="D24" s="70" t="n">
        <f aca="false">($D$4-B24)/$D$4</f>
        <v>0.785714285714286</v>
      </c>
      <c r="E24" s="63"/>
      <c r="F24" s="71" t="n">
        <f aca="false">(C24*D24)/2*$F$4*$D$4^2</f>
        <v>38238.75</v>
      </c>
      <c r="G24" s="72" t="n">
        <f aca="false">IF(B24&gt;$B$4,D24*$B$4*$G$4,C24*($D$4-$B$4)*$G$4)</f>
        <v>450</v>
      </c>
      <c r="H24" s="72" t="n">
        <f aca="false">IF(B24&gt;$C$4,D24*$C$4*$H$4,C24*($D$4-$C$4)*$H$4)</f>
        <v>1071.42857142857</v>
      </c>
      <c r="I24" s="72" t="n">
        <f aca="false">SUM(F24:H24)</f>
        <v>39760.1785714286</v>
      </c>
      <c r="J24" s="73" t="n">
        <f aca="false">J23+0.2</f>
        <v>3</v>
      </c>
    </row>
    <row r="25" customFormat="false" ht="15" hidden="false" customHeight="false" outlineLevel="0" collapsed="false">
      <c r="A25" s="67" t="n">
        <v>17</v>
      </c>
      <c r="B25" s="68" t="n">
        <f aca="false">$D$4/70+B24</f>
        <v>2.4</v>
      </c>
      <c r="C25" s="69" t="n">
        <f aca="false">B25/$D$4</f>
        <v>0.228571428571429</v>
      </c>
      <c r="D25" s="70" t="n">
        <f aca="false">($D$4-B25)/$D$4</f>
        <v>0.771428571428572</v>
      </c>
      <c r="E25" s="63"/>
      <c r="F25" s="71" t="n">
        <f aca="false">(C25*D25)/2*$F$4*$D$4^2</f>
        <v>40046.4</v>
      </c>
      <c r="G25" s="72" t="n">
        <f aca="false">IF(B25&gt;$B$4,D25*$B$4*$G$4,C25*($D$4-$B$4)*$G$4)</f>
        <v>480</v>
      </c>
      <c r="H25" s="72" t="n">
        <f aca="false">IF(B25&gt;$C$4,D25*$C$4*$H$4,C25*($D$4-$C$4)*$H$4)</f>
        <v>1142.85714285714</v>
      </c>
      <c r="I25" s="72" t="n">
        <f aca="false">SUM(F25:H25)</f>
        <v>41669.2571428571</v>
      </c>
      <c r="J25" s="73" t="n">
        <f aca="false">J24+0.2</f>
        <v>3.2</v>
      </c>
    </row>
    <row r="26" customFormat="false" ht="15" hidden="false" customHeight="false" outlineLevel="0" collapsed="false">
      <c r="A26" s="67" t="n">
        <v>18</v>
      </c>
      <c r="B26" s="68" t="n">
        <f aca="false">$D$4/70+B25</f>
        <v>2.55</v>
      </c>
      <c r="C26" s="69" t="n">
        <f aca="false">B26/$D$4</f>
        <v>0.242857142857143</v>
      </c>
      <c r="D26" s="70" t="n">
        <f aca="false">($D$4-B26)/$D$4</f>
        <v>0.757142857142857</v>
      </c>
      <c r="E26" s="63"/>
      <c r="F26" s="71" t="n">
        <f aca="false">(C26*D26)/2*$F$4*$D$4^2</f>
        <v>41761.35</v>
      </c>
      <c r="G26" s="72" t="n">
        <f aca="false">IF(B26&gt;$B$4,D26*$B$4*$G$4,C26*($D$4-$B$4)*$G$4)</f>
        <v>510</v>
      </c>
      <c r="H26" s="72" t="n">
        <f aca="false">IF(B26&gt;$C$4,D26*$C$4*$H$4,C26*($D$4-$C$4)*$H$4)</f>
        <v>1214.28571428571</v>
      </c>
      <c r="I26" s="72" t="n">
        <f aca="false">SUM(F26:H26)</f>
        <v>43485.6357142857</v>
      </c>
      <c r="J26" s="73" t="n">
        <f aca="false">J25+0.2</f>
        <v>3.4</v>
      </c>
    </row>
    <row r="27" customFormat="false" ht="15" hidden="false" customHeight="false" outlineLevel="0" collapsed="false">
      <c r="A27" s="67" t="n">
        <v>19</v>
      </c>
      <c r="B27" s="68" t="n">
        <f aca="false">$D$4/70+B26</f>
        <v>2.7</v>
      </c>
      <c r="C27" s="69" t="n">
        <f aca="false">B27/$D$4</f>
        <v>0.257142857142857</v>
      </c>
      <c r="D27" s="70" t="n">
        <f aca="false">($D$4-B27)/$D$4</f>
        <v>0.742857142857143</v>
      </c>
      <c r="E27" s="63"/>
      <c r="F27" s="71" t="n">
        <f aca="false">(C27*D27)/2*$F$4*$D$4^2</f>
        <v>43383.6</v>
      </c>
      <c r="G27" s="72" t="n">
        <f aca="false">IF(B27&gt;$B$4,D27*$B$4*$G$4,C27*($D$4-$B$4)*$G$4)</f>
        <v>540</v>
      </c>
      <c r="H27" s="72" t="n">
        <f aca="false">IF(B27&gt;$C$4,D27*$C$4*$H$4,C27*($D$4-$C$4)*$H$4)</f>
        <v>1285.71428571428</v>
      </c>
      <c r="I27" s="72" t="n">
        <f aca="false">SUM(F27:H27)</f>
        <v>45209.3142857143</v>
      </c>
      <c r="J27" s="73" t="n">
        <f aca="false">J26+0.2</f>
        <v>3.6</v>
      </c>
    </row>
    <row r="28" customFormat="false" ht="15" hidden="false" customHeight="false" outlineLevel="0" collapsed="false">
      <c r="A28" s="67" t="n">
        <v>20</v>
      </c>
      <c r="B28" s="68" t="n">
        <f aca="false">$D$4/70+B27</f>
        <v>2.85</v>
      </c>
      <c r="C28" s="69" t="n">
        <f aca="false">B28/$D$4</f>
        <v>0.271428571428571</v>
      </c>
      <c r="D28" s="70" t="n">
        <f aca="false">($D$4-B28)/$D$4</f>
        <v>0.728571428571429</v>
      </c>
      <c r="E28" s="63"/>
      <c r="F28" s="71" t="n">
        <f aca="false">(C28*D28)/2*$F$4*$D$4^2</f>
        <v>44913.15</v>
      </c>
      <c r="G28" s="72" t="n">
        <f aca="false">IF(B28&gt;$B$4,D28*$B$4*$G$4,C28*($D$4-$B$4)*$G$4)</f>
        <v>570</v>
      </c>
      <c r="H28" s="72" t="n">
        <f aca="false">IF(B28&gt;$C$4,D28*$C$4*$H$4,C28*($D$4-$C$4)*$H$4)</f>
        <v>1357.14285714285</v>
      </c>
      <c r="I28" s="72" t="n">
        <f aca="false">SUM(F28:H28)</f>
        <v>46840.2928571428</v>
      </c>
      <c r="J28" s="73" t="n">
        <f aca="false">J27+0.2</f>
        <v>3.8</v>
      </c>
    </row>
    <row r="29" customFormat="false" ht="15" hidden="false" customHeight="false" outlineLevel="0" collapsed="false">
      <c r="A29" s="67" t="n">
        <v>21</v>
      </c>
      <c r="B29" s="68" t="n">
        <f aca="false">$D$4/70+B28</f>
        <v>3</v>
      </c>
      <c r="C29" s="69" t="n">
        <f aca="false">B29/$D$4</f>
        <v>0.285714285714286</v>
      </c>
      <c r="D29" s="70" t="n">
        <f aca="false">($D$4-B29)/$D$4</f>
        <v>0.714285714285714</v>
      </c>
      <c r="E29" s="63"/>
      <c r="F29" s="71" t="n">
        <f aca="false">(C29*D29)/2*$F$4*$D$4^2</f>
        <v>46350</v>
      </c>
      <c r="G29" s="72" t="n">
        <f aca="false">IF(B29&gt;$B$4,D29*$B$4*$G$4,C29*($D$4-$B$4)*$G$4)</f>
        <v>600</v>
      </c>
      <c r="H29" s="72" t="n">
        <f aca="false">IF(B29&gt;$C$4,D29*$C$4*$H$4,C29*($D$4-$C$4)*$H$4)</f>
        <v>1428.57142857142</v>
      </c>
      <c r="I29" s="72" t="n">
        <f aca="false">SUM(F29:H29)</f>
        <v>48378.5714285714</v>
      </c>
      <c r="J29" s="73" t="n">
        <f aca="false">J28+0.2</f>
        <v>4</v>
      </c>
    </row>
    <row r="30" customFormat="false" ht="15" hidden="false" customHeight="false" outlineLevel="0" collapsed="false">
      <c r="A30" s="67" t="n">
        <v>22</v>
      </c>
      <c r="B30" s="68" t="n">
        <f aca="false">$D$4/70+B29</f>
        <v>3.15</v>
      </c>
      <c r="C30" s="69" t="n">
        <f aca="false">B30/$D$4</f>
        <v>0.3</v>
      </c>
      <c r="D30" s="70" t="n">
        <f aca="false">($D$4-B30)/$D$4</f>
        <v>0.7</v>
      </c>
      <c r="E30" s="63"/>
      <c r="F30" s="71" t="n">
        <f aca="false">(C30*D30)/2*$F$4*$D$4^2</f>
        <v>47694.15</v>
      </c>
      <c r="G30" s="72" t="n">
        <f aca="false">IF(B30&gt;$B$4,D30*$B$4*$G$4,C30*($D$4-$B$4)*$G$4)</f>
        <v>630</v>
      </c>
      <c r="H30" s="72" t="n">
        <f aca="false">IF(B30&gt;$C$4,D30*$C$4*$H$4,C30*($D$4-$C$4)*$H$4)</f>
        <v>1499.99999999999</v>
      </c>
      <c r="I30" s="72" t="n">
        <f aca="false">SUM(F30:H30)</f>
        <v>49824.15</v>
      </c>
      <c r="J30" s="73" t="n">
        <f aca="false">J29+0.2</f>
        <v>4.2</v>
      </c>
    </row>
    <row r="31" customFormat="false" ht="15" hidden="false" customHeight="false" outlineLevel="0" collapsed="false">
      <c r="A31" s="67" t="n">
        <v>23</v>
      </c>
      <c r="B31" s="68" t="n">
        <f aca="false">$D$4/70+B30</f>
        <v>3.3</v>
      </c>
      <c r="C31" s="69" t="n">
        <f aca="false">B31/$D$4</f>
        <v>0.314285714285714</v>
      </c>
      <c r="D31" s="70" t="n">
        <f aca="false">($D$4-B31)/$D$4</f>
        <v>0.685714285714286</v>
      </c>
      <c r="E31" s="63"/>
      <c r="F31" s="71" t="n">
        <f aca="false">(C31*D31)/2*$F$4*$D$4^2</f>
        <v>48945.6</v>
      </c>
      <c r="G31" s="72" t="n">
        <f aca="false">IF(B31&gt;$B$4,D31*$B$4*$G$4,C31*($D$4-$B$4)*$G$4)</f>
        <v>660</v>
      </c>
      <c r="H31" s="72" t="n">
        <f aca="false">IF(B31&gt;$C$4,D31*$C$4*$H$4,C31*($D$4-$C$4)*$H$4)</f>
        <v>1571.42857142857</v>
      </c>
      <c r="I31" s="72" t="n">
        <f aca="false">SUM(F31:H31)</f>
        <v>51177.0285714286</v>
      </c>
      <c r="J31" s="73" t="n">
        <f aca="false">J30+0.2</f>
        <v>4.4</v>
      </c>
    </row>
    <row r="32" customFormat="false" ht="15" hidden="false" customHeight="false" outlineLevel="0" collapsed="false">
      <c r="A32" s="67" t="n">
        <v>24</v>
      </c>
      <c r="B32" s="68" t="n">
        <f aca="false">$D$4/70+B31</f>
        <v>3.45</v>
      </c>
      <c r="C32" s="69" t="n">
        <f aca="false">B32/$D$4</f>
        <v>0.328571428571428</v>
      </c>
      <c r="D32" s="70" t="n">
        <f aca="false">($D$4-B32)/$D$4</f>
        <v>0.671428571428571</v>
      </c>
      <c r="E32" s="63"/>
      <c r="F32" s="71" t="n">
        <f aca="false">(C32*D32)/2*$F$4*$D$4^2</f>
        <v>50104.35</v>
      </c>
      <c r="G32" s="72" t="n">
        <f aca="false">IF(B32&gt;$B$4,D32*$B$4*$G$4,C32*($D$4-$B$4)*$G$4)</f>
        <v>690</v>
      </c>
      <c r="H32" s="72" t="n">
        <f aca="false">IF(B32&gt;$C$4,D32*$C$4*$H$4,C32*($D$4-$C$4)*$H$4)</f>
        <v>1642.85714285714</v>
      </c>
      <c r="I32" s="72" t="n">
        <f aca="false">SUM(F32:H32)</f>
        <v>52437.2071428571</v>
      </c>
      <c r="J32" s="73" t="n">
        <f aca="false">J31+0.2</f>
        <v>4.6</v>
      </c>
    </row>
    <row r="33" customFormat="false" ht="15" hidden="false" customHeight="false" outlineLevel="0" collapsed="false">
      <c r="A33" s="67" t="n">
        <v>25</v>
      </c>
      <c r="B33" s="68" t="n">
        <f aca="false">$D$4/70+B32</f>
        <v>3.6</v>
      </c>
      <c r="C33" s="69" t="n">
        <f aca="false">B33/$D$4</f>
        <v>0.342857142857143</v>
      </c>
      <c r="D33" s="70" t="n">
        <f aca="false">($D$4-B33)/$D$4</f>
        <v>0.657142857142857</v>
      </c>
      <c r="E33" s="63"/>
      <c r="F33" s="71" t="n">
        <f aca="false">(C33*D33)/2*$F$4*$D$4^2</f>
        <v>51170.4</v>
      </c>
      <c r="G33" s="72" t="n">
        <f aca="false">IF(B33&gt;$B$4,D33*$B$4*$G$4,C33*($D$4-$B$4)*$G$4)</f>
        <v>720</v>
      </c>
      <c r="H33" s="72" t="n">
        <f aca="false">IF(B33&gt;$C$4,D33*$C$4*$H$4,C33*($D$4-$C$4)*$H$4)</f>
        <v>1714.28571428571</v>
      </c>
      <c r="I33" s="72" t="n">
        <f aca="false">SUM(F33:H33)</f>
        <v>53604.6857142857</v>
      </c>
      <c r="J33" s="73" t="n">
        <f aca="false">J32+0.2</f>
        <v>4.8</v>
      </c>
    </row>
    <row r="34" customFormat="false" ht="15" hidden="false" customHeight="false" outlineLevel="0" collapsed="false">
      <c r="A34" s="67" t="n">
        <v>26</v>
      </c>
      <c r="B34" s="68" t="n">
        <f aca="false">$D$4/70+B33</f>
        <v>3.75</v>
      </c>
      <c r="C34" s="69" t="n">
        <f aca="false">B34/$D$4</f>
        <v>0.357142857142857</v>
      </c>
      <c r="D34" s="70" t="n">
        <f aca="false">($D$4-B34)/$D$4</f>
        <v>0.642857142857143</v>
      </c>
      <c r="E34" s="63"/>
      <c r="F34" s="71" t="n">
        <f aca="false">(C34*D34)/2*$F$4*$D$4^2</f>
        <v>52143.75</v>
      </c>
      <c r="G34" s="72" t="n">
        <f aca="false">IF(B34&gt;$B$4,D34*$B$4*$G$4,C34*($D$4-$B$4)*$G$4)</f>
        <v>750</v>
      </c>
      <c r="H34" s="72" t="n">
        <f aca="false">IF(B34&gt;$C$4,D34*$C$4*$H$4,C34*($D$4-$C$4)*$H$4)</f>
        <v>1785.71428571428</v>
      </c>
      <c r="I34" s="72" t="n">
        <f aca="false">SUM(F34:H34)</f>
        <v>54679.4642857143</v>
      </c>
      <c r="J34" s="73" t="n">
        <f aca="false">J33+0.2</f>
        <v>5</v>
      </c>
    </row>
    <row r="35" customFormat="false" ht="15" hidden="false" customHeight="false" outlineLevel="0" collapsed="false">
      <c r="A35" s="67" t="n">
        <v>27</v>
      </c>
      <c r="B35" s="68" t="n">
        <f aca="false">$D$4/70+B34</f>
        <v>3.9</v>
      </c>
      <c r="C35" s="69" t="n">
        <f aca="false">B35/$D$4</f>
        <v>0.371428571428571</v>
      </c>
      <c r="D35" s="70" t="n">
        <f aca="false">($D$4-B35)/$D$4</f>
        <v>0.628571428571429</v>
      </c>
      <c r="E35" s="63"/>
      <c r="F35" s="71" t="n">
        <f aca="false">(C35*D35)/2*$F$4*$D$4^2</f>
        <v>53024.4</v>
      </c>
      <c r="G35" s="72" t="n">
        <f aca="false">IF(B35&gt;$B$4,D35*$B$4*$G$4,C35*($D$4-$B$4)*$G$4)</f>
        <v>780</v>
      </c>
      <c r="H35" s="72" t="n">
        <f aca="false">IF(B35&gt;$C$4,D35*$C$4*$H$4,C35*($D$4-$C$4)*$H$4)</f>
        <v>1857.14285714285</v>
      </c>
      <c r="I35" s="72" t="n">
        <f aca="false">SUM(F35:H35)</f>
        <v>55661.5428571428</v>
      </c>
      <c r="J35" s="73" t="n">
        <f aca="false">J34+0.2</f>
        <v>5.2</v>
      </c>
    </row>
    <row r="36" customFormat="false" ht="15" hidden="false" customHeight="false" outlineLevel="0" collapsed="false">
      <c r="A36" s="67" t="n">
        <v>28</v>
      </c>
      <c r="B36" s="68" t="n">
        <f aca="false">$D$4/70+B35</f>
        <v>4.05</v>
      </c>
      <c r="C36" s="69" t="n">
        <f aca="false">B36/$D$4</f>
        <v>0.385714285714286</v>
      </c>
      <c r="D36" s="70" t="n">
        <f aca="false">($D$4-B36)/$D$4</f>
        <v>0.614285714285714</v>
      </c>
      <c r="E36" s="63"/>
      <c r="F36" s="71" t="n">
        <f aca="false">(C36*D36)/2*$F$4*$D$4^2</f>
        <v>53812.35</v>
      </c>
      <c r="G36" s="72" t="n">
        <f aca="false">IF(B36&gt;$B$4,D36*$B$4*$G$4,C36*($D$4-$B$4)*$G$4)</f>
        <v>810</v>
      </c>
      <c r="H36" s="72" t="n">
        <f aca="false">IF(B36&gt;$C$4,D36*$C$4*$H$4,C36*($D$4-$C$4)*$H$4)</f>
        <v>1928.57142857142</v>
      </c>
      <c r="I36" s="72" t="n">
        <f aca="false">SUM(F36:H36)</f>
        <v>56550.9214285714</v>
      </c>
      <c r="J36" s="73" t="n">
        <f aca="false">J35+0.2</f>
        <v>5.4</v>
      </c>
    </row>
    <row r="37" customFormat="false" ht="15" hidden="false" customHeight="false" outlineLevel="0" collapsed="false">
      <c r="A37" s="67" t="n">
        <v>29</v>
      </c>
      <c r="B37" s="68" t="n">
        <f aca="false">$D$4/70+B36</f>
        <v>4.2</v>
      </c>
      <c r="C37" s="69" t="n">
        <f aca="false">B37/$D$4</f>
        <v>0.4</v>
      </c>
      <c r="D37" s="70" t="n">
        <f aca="false">($D$4-B37)/$D$4</f>
        <v>0.6</v>
      </c>
      <c r="E37" s="63"/>
      <c r="F37" s="71" t="n">
        <f aca="false">(C37*D37)/2*$F$4*$D$4^2</f>
        <v>54507.6</v>
      </c>
      <c r="G37" s="72" t="n">
        <f aca="false">IF(B37&gt;$B$4,D37*$B$4*$G$4,C37*($D$4-$B$4)*$G$4)</f>
        <v>840</v>
      </c>
      <c r="H37" s="72" t="n">
        <f aca="false">IF(B37&gt;$C$4,D37*$C$4*$H$4,C37*($D$4-$C$4)*$H$4)</f>
        <v>1999.99999999999</v>
      </c>
      <c r="I37" s="72" t="n">
        <f aca="false">SUM(F37:H37)</f>
        <v>57347.6</v>
      </c>
      <c r="J37" s="73" t="n">
        <f aca="false">J36+0.2</f>
        <v>5.6</v>
      </c>
    </row>
    <row r="38" customFormat="false" ht="15" hidden="false" customHeight="false" outlineLevel="0" collapsed="false">
      <c r="A38" s="67" t="n">
        <v>30</v>
      </c>
      <c r="B38" s="68" t="n">
        <f aca="false">$D$4/70+B37</f>
        <v>4.35</v>
      </c>
      <c r="C38" s="69" t="n">
        <f aca="false">B38/$D$4</f>
        <v>0.414285714285714</v>
      </c>
      <c r="D38" s="70" t="n">
        <f aca="false">($D$4-B38)/$D$4</f>
        <v>0.585714285714286</v>
      </c>
      <c r="E38" s="63"/>
      <c r="F38" s="71" t="n">
        <f aca="false">(C38*D38)/2*$F$4*$D$4^2</f>
        <v>55110.15</v>
      </c>
      <c r="G38" s="72" t="n">
        <f aca="false">IF(B38&gt;$B$4,D38*$B$4*$G$4,C38*($D$4-$B$4)*$G$4)</f>
        <v>870</v>
      </c>
      <c r="H38" s="72" t="n">
        <f aca="false">IF(B38&gt;$C$4,D38*$C$4*$H$4,C38*($D$4-$C$4)*$H$4)</f>
        <v>2071.42857142856</v>
      </c>
      <c r="I38" s="72" t="n">
        <f aca="false">SUM(F38:H38)</f>
        <v>58051.5785714286</v>
      </c>
      <c r="J38" s="73" t="n">
        <f aca="false">J37+0.2</f>
        <v>5.8</v>
      </c>
    </row>
    <row r="39" customFormat="false" ht="15" hidden="false" customHeight="false" outlineLevel="0" collapsed="false">
      <c r="A39" s="67" t="n">
        <v>31</v>
      </c>
      <c r="B39" s="68" t="n">
        <f aca="false">$D$4/70+B38</f>
        <v>4.5</v>
      </c>
      <c r="C39" s="69" t="n">
        <f aca="false">B39/$D$4</f>
        <v>0.428571428571429</v>
      </c>
      <c r="D39" s="70" t="n">
        <f aca="false">($D$4-B39)/$D$4</f>
        <v>0.571428571428571</v>
      </c>
      <c r="E39" s="63"/>
      <c r="F39" s="71" t="n">
        <f aca="false">(C39*D39)/2*$F$4*$D$4^2</f>
        <v>55620</v>
      </c>
      <c r="G39" s="72" t="n">
        <f aca="false">IF(B39&gt;$B$4,D39*$B$4*$G$4,C39*($D$4-$B$4)*$G$4)</f>
        <v>900</v>
      </c>
      <c r="H39" s="72" t="n">
        <f aca="false">IF(B39&gt;$C$4,D39*$C$4*$H$4,C39*($D$4-$C$4)*$H$4)</f>
        <v>2142.85714285714</v>
      </c>
      <c r="I39" s="72" t="n">
        <f aca="false">SUM(F39:H39)</f>
        <v>58662.8571428571</v>
      </c>
      <c r="J39" s="73" t="n">
        <f aca="false">J38+0.2</f>
        <v>6</v>
      </c>
    </row>
    <row r="40" customFormat="false" ht="15" hidden="false" customHeight="false" outlineLevel="0" collapsed="false">
      <c r="A40" s="67" t="n">
        <v>32</v>
      </c>
      <c r="B40" s="68" t="n">
        <f aca="false">$D$4/70+B39</f>
        <v>4.65</v>
      </c>
      <c r="C40" s="69" t="n">
        <f aca="false">B40/$D$4</f>
        <v>0.442857142857143</v>
      </c>
      <c r="D40" s="70" t="n">
        <f aca="false">($D$4-B40)/$D$4</f>
        <v>0.557142857142857</v>
      </c>
      <c r="E40" s="63"/>
      <c r="F40" s="71" t="n">
        <f aca="false">(C40*D40)/2*$F$4*$D$4^2</f>
        <v>56037.15</v>
      </c>
      <c r="G40" s="72" t="n">
        <f aca="false">IF(B40&gt;$B$4,D40*$B$4*$G$4,C40*($D$4-$B$4)*$G$4)</f>
        <v>930</v>
      </c>
      <c r="H40" s="72" t="n">
        <f aca="false">IF(B40&gt;$C$4,D40*$C$4*$H$4,C40*($D$4-$C$4)*$H$4)</f>
        <v>2214.28571428571</v>
      </c>
      <c r="I40" s="72" t="n">
        <f aca="false">SUM(F40:H40)</f>
        <v>59181.4357142857</v>
      </c>
      <c r="J40" s="73" t="n">
        <f aca="false">J39+0.2</f>
        <v>6.2</v>
      </c>
    </row>
    <row r="41" customFormat="false" ht="15" hidden="false" customHeight="false" outlineLevel="0" collapsed="false">
      <c r="A41" s="67" t="n">
        <v>33</v>
      </c>
      <c r="B41" s="68" t="n">
        <f aca="false">$D$4/70+B40</f>
        <v>4.8</v>
      </c>
      <c r="C41" s="69" t="n">
        <f aca="false">B41/$D$4</f>
        <v>0.457142857142857</v>
      </c>
      <c r="D41" s="70" t="n">
        <f aca="false">($D$4-B41)/$D$4</f>
        <v>0.542857142857143</v>
      </c>
      <c r="E41" s="63"/>
      <c r="F41" s="71" t="n">
        <f aca="false">(C41*D41)/2*$F$4*$D$4^2</f>
        <v>56361.6</v>
      </c>
      <c r="G41" s="72" t="n">
        <f aca="false">IF(B41&gt;$B$4,D41*$B$4*$G$4,C41*($D$4-$B$4)*$G$4)</f>
        <v>960</v>
      </c>
      <c r="H41" s="72" t="n">
        <f aca="false">IF(B41&gt;$C$4,D41*$C$4*$H$4,C41*($D$4-$C$4)*$H$4)</f>
        <v>2285.71428571428</v>
      </c>
      <c r="I41" s="72" t="n">
        <f aca="false">SUM(F41:H41)</f>
        <v>59607.3142857143</v>
      </c>
      <c r="J41" s="73" t="n">
        <f aca="false">J40+0.2</f>
        <v>6.4</v>
      </c>
    </row>
    <row r="42" customFormat="false" ht="15" hidden="false" customHeight="false" outlineLevel="0" collapsed="false">
      <c r="A42" s="67" t="n">
        <v>34</v>
      </c>
      <c r="B42" s="68" t="n">
        <f aca="false">$D$4/70+B41</f>
        <v>4.95</v>
      </c>
      <c r="C42" s="69" t="n">
        <f aca="false">B42/$D$4</f>
        <v>0.471428571428572</v>
      </c>
      <c r="D42" s="70" t="n">
        <f aca="false">($D$4-B42)/$D$4</f>
        <v>0.528571428571429</v>
      </c>
      <c r="E42" s="63"/>
      <c r="F42" s="71" t="n">
        <f aca="false">(C42*D42)/2*$F$4*$D$4^2</f>
        <v>56593.35</v>
      </c>
      <c r="G42" s="72" t="n">
        <f aca="false">IF(B42&gt;$B$4,D42*$B$4*$G$4,C42*($D$4-$B$4)*$G$4)</f>
        <v>990</v>
      </c>
      <c r="H42" s="72" t="n">
        <f aca="false">IF(B42&gt;$C$4,D42*$C$4*$H$4,C42*($D$4-$C$4)*$H$4)</f>
        <v>2357.14285714285</v>
      </c>
      <c r="I42" s="72" t="n">
        <f aca="false">SUM(F42:H42)</f>
        <v>59940.4928571428</v>
      </c>
      <c r="J42" s="73" t="n">
        <f aca="false">J41+0.2</f>
        <v>6.6</v>
      </c>
    </row>
    <row r="43" customFormat="false" ht="15" hidden="false" customHeight="false" outlineLevel="0" collapsed="false">
      <c r="A43" s="67" t="n">
        <v>35</v>
      </c>
      <c r="B43" s="68" t="n">
        <f aca="false">$D$4/70+B42</f>
        <v>5.1</v>
      </c>
      <c r="C43" s="69" t="n">
        <f aca="false">B43/$D$4</f>
        <v>0.485714285714286</v>
      </c>
      <c r="D43" s="70" t="n">
        <f aca="false">($D$4-B43)/$D$4</f>
        <v>0.514285714285714</v>
      </c>
      <c r="E43" s="63"/>
      <c r="F43" s="71" t="n">
        <f aca="false">(C43*D43)/2*$F$4*$D$4^2</f>
        <v>56732.4</v>
      </c>
      <c r="G43" s="72" t="n">
        <f aca="false">IF(B43&gt;$B$4,D43*$B$4*$G$4,C43*($D$4-$B$4)*$G$4)</f>
        <v>1020</v>
      </c>
      <c r="H43" s="72" t="n">
        <f aca="false">IF(B43&gt;$C$4,D43*$C$4*$H$4,C43*($D$4-$C$4)*$H$4)</f>
        <v>2428.57142857142</v>
      </c>
      <c r="I43" s="72" t="n">
        <f aca="false">SUM(F43:H43)</f>
        <v>60180.9714285714</v>
      </c>
      <c r="J43" s="73" t="n">
        <f aca="false">J42+0.2</f>
        <v>6.8</v>
      </c>
    </row>
    <row r="44" customFormat="false" ht="15" hidden="false" customHeight="false" outlineLevel="0" collapsed="false">
      <c r="A44" s="67" t="n">
        <v>36</v>
      </c>
      <c r="B44" s="68" t="n">
        <f aca="false">$D$4/70+B43</f>
        <v>5.25</v>
      </c>
      <c r="C44" s="69" t="n">
        <f aca="false">B44/$D$4</f>
        <v>0.5</v>
      </c>
      <c r="D44" s="70" t="n">
        <f aca="false">($D$4-B44)/$D$4</f>
        <v>0.5</v>
      </c>
      <c r="E44" s="63"/>
      <c r="F44" s="71" t="n">
        <f aca="false">(C44*D44)/2*$F$4*$D$4^2</f>
        <v>56778.75</v>
      </c>
      <c r="G44" s="72" t="n">
        <f aca="false">IF(B44&gt;$B$4,D44*$B$4*$G$4,C44*($D$4-$B$4)*$G$4)</f>
        <v>1050</v>
      </c>
      <c r="H44" s="72" t="n">
        <f aca="false">IF(B44&gt;$C$4,D44*$C$4*$H$4,C44*($D$4-$C$4)*$H$4)</f>
        <v>2499.99999999999</v>
      </c>
      <c r="I44" s="72" t="n">
        <f aca="false">SUM(F44:H44)</f>
        <v>60328.75</v>
      </c>
      <c r="J44" s="73" t="n">
        <f aca="false">J43+0.2</f>
        <v>7</v>
      </c>
    </row>
    <row r="45" customFormat="false" ht="15" hidden="false" customHeight="false" outlineLevel="0" collapsed="false">
      <c r="A45" s="67" t="n">
        <v>37</v>
      </c>
      <c r="B45" s="68" t="n">
        <f aca="false">$D$4/70+B44</f>
        <v>5.4</v>
      </c>
      <c r="C45" s="69" t="n">
        <f aca="false">B45/$D$4</f>
        <v>0.514285714285714</v>
      </c>
      <c r="D45" s="70" t="n">
        <f aca="false">($D$4-B45)/$D$4</f>
        <v>0.485714285714286</v>
      </c>
      <c r="E45" s="63"/>
      <c r="F45" s="71" t="n">
        <f aca="false">(C45*D45)/2*$F$4*$D$4^2</f>
        <v>56732.4</v>
      </c>
      <c r="G45" s="72" t="n">
        <f aca="false">IF(B45&gt;$B$4,D45*$B$4*$G$4,C45*($D$4-$B$4)*$G$4)</f>
        <v>1080</v>
      </c>
      <c r="H45" s="72" t="n">
        <f aca="false">IF(B45&gt;$C$4,D45*$C$4*$H$4,C45*($D$4-$C$4)*$H$4)</f>
        <v>2571.42857142856</v>
      </c>
      <c r="I45" s="72" t="n">
        <f aca="false">SUM(F45:H45)</f>
        <v>60383.8285714286</v>
      </c>
      <c r="J45" s="73" t="n">
        <f aca="false">J44+0.2</f>
        <v>7.2</v>
      </c>
    </row>
    <row r="46" customFormat="false" ht="15" hidden="false" customHeight="false" outlineLevel="0" collapsed="false">
      <c r="A46" s="67" t="n">
        <v>38</v>
      </c>
      <c r="B46" s="68" t="n">
        <f aca="false">$D$4/70+B45</f>
        <v>5.55</v>
      </c>
      <c r="C46" s="69" t="n">
        <f aca="false">B46/$D$4</f>
        <v>0.528571428571429</v>
      </c>
      <c r="D46" s="70" t="n">
        <f aca="false">($D$4-B46)/$D$4</f>
        <v>0.471428571428571</v>
      </c>
      <c r="E46" s="63"/>
      <c r="F46" s="71" t="n">
        <f aca="false">(C46*D46)/2*$F$4*$D$4^2</f>
        <v>56593.35</v>
      </c>
      <c r="G46" s="72" t="n">
        <f aca="false">IF(B46&gt;$B$4,D46*$B$4*$G$4,C46*($D$4-$B$4)*$G$4)</f>
        <v>1110</v>
      </c>
      <c r="H46" s="72" t="n">
        <f aca="false">IF(B46&gt;$C$4,D46*$C$4*$H$4,C46*($D$4-$C$4)*$H$4)</f>
        <v>2642.85714285713</v>
      </c>
      <c r="I46" s="72" t="n">
        <f aca="false">SUM(F46:H46)</f>
        <v>60346.2071428571</v>
      </c>
      <c r="J46" s="73" t="n">
        <f aca="false">J45+0.2</f>
        <v>7.4</v>
      </c>
    </row>
    <row r="47" customFormat="false" ht="15" hidden="false" customHeight="false" outlineLevel="0" collapsed="false">
      <c r="A47" s="67" t="n">
        <v>39</v>
      </c>
      <c r="B47" s="68" t="n">
        <f aca="false">$D$4/70+B46</f>
        <v>5.7</v>
      </c>
      <c r="C47" s="69" t="n">
        <f aca="false">B47/$D$4</f>
        <v>0.542857142857143</v>
      </c>
      <c r="D47" s="70" t="n">
        <f aca="false">($D$4-B47)/$D$4</f>
        <v>0.457142857142857</v>
      </c>
      <c r="E47" s="63"/>
      <c r="F47" s="71" t="n">
        <f aca="false">(C47*D47)/2*$F$4*$D$4^2</f>
        <v>56361.6</v>
      </c>
      <c r="G47" s="72" t="n">
        <f aca="false">IF(B47&gt;$B$4,D47*$B$4*$G$4,C47*($D$4-$B$4)*$G$4)</f>
        <v>1140</v>
      </c>
      <c r="H47" s="72" t="n">
        <f aca="false">IF(B47&gt;$C$4,D47*$C$4*$H$4,C47*($D$4-$C$4)*$H$4)</f>
        <v>2714.28571428571</v>
      </c>
      <c r="I47" s="72" t="n">
        <f aca="false">SUM(F47:H47)</f>
        <v>60215.8857142857</v>
      </c>
      <c r="J47" s="73" t="n">
        <f aca="false">J46+0.2</f>
        <v>7.6</v>
      </c>
    </row>
    <row r="48" customFormat="false" ht="15" hidden="false" customHeight="false" outlineLevel="0" collapsed="false">
      <c r="A48" s="67" t="n">
        <v>40</v>
      </c>
      <c r="B48" s="68" t="n">
        <f aca="false">$D$4/70+B47</f>
        <v>5.85</v>
      </c>
      <c r="C48" s="69" t="n">
        <f aca="false">B48/$D$4</f>
        <v>0.557142857142858</v>
      </c>
      <c r="D48" s="70" t="n">
        <f aca="false">($D$4-B48)/$D$4</f>
        <v>0.442857142857143</v>
      </c>
      <c r="E48" s="63"/>
      <c r="F48" s="71" t="n">
        <f aca="false">(C48*D48)/2*$F$4*$D$4^2</f>
        <v>56037.15</v>
      </c>
      <c r="G48" s="72" t="n">
        <f aca="false">IF(B48&gt;$B$4,D48*$B$4*$G$4,C48*($D$4-$B$4)*$G$4)</f>
        <v>1170</v>
      </c>
      <c r="H48" s="72" t="n">
        <f aca="false">IF(B48&gt;$C$4,D48*$C$4*$H$4,C48*($D$4-$C$4)*$H$4)</f>
        <v>2785.71428571428</v>
      </c>
      <c r="I48" s="72" t="n">
        <f aca="false">SUM(F48:H48)</f>
        <v>59992.8642857143</v>
      </c>
      <c r="J48" s="73" t="n">
        <f aca="false">J47+0.2</f>
        <v>7.8</v>
      </c>
    </row>
    <row r="49" customFormat="false" ht="15" hidden="false" customHeight="false" outlineLevel="0" collapsed="false">
      <c r="A49" s="67" t="n">
        <v>41</v>
      </c>
      <c r="B49" s="68" t="n">
        <f aca="false">$D$4/70+B48</f>
        <v>6</v>
      </c>
      <c r="C49" s="69" t="n">
        <f aca="false">B49/$D$4</f>
        <v>0.571428571428572</v>
      </c>
      <c r="D49" s="70" t="n">
        <f aca="false">($D$4-B49)/$D$4</f>
        <v>0.428571428571428</v>
      </c>
      <c r="E49" s="63"/>
      <c r="F49" s="71" t="n">
        <f aca="false">(C49*D49)/2*$F$4*$D$4^2</f>
        <v>55620</v>
      </c>
      <c r="G49" s="72" t="n">
        <f aca="false">IF(B49&gt;$B$4,D49*$B$4*$G$4,C49*($D$4-$B$4)*$G$4)</f>
        <v>1200</v>
      </c>
      <c r="H49" s="72" t="n">
        <f aca="false">IF(B49&gt;$C$4,D49*$C$4*$H$4,C49*($D$4-$C$4)*$H$4)</f>
        <v>2857.14285714285</v>
      </c>
      <c r="I49" s="72" t="n">
        <f aca="false">SUM(F49:H49)</f>
        <v>59677.1428571428</v>
      </c>
      <c r="J49" s="73" t="n">
        <f aca="false">J48+0.2</f>
        <v>8</v>
      </c>
    </row>
    <row r="50" customFormat="false" ht="15" hidden="false" customHeight="false" outlineLevel="0" collapsed="false">
      <c r="A50" s="67" t="n">
        <v>42</v>
      </c>
      <c r="B50" s="68" t="n">
        <f aca="false">$D$4/70+B49</f>
        <v>6.15</v>
      </c>
      <c r="C50" s="69" t="n">
        <f aca="false">B50/$D$4</f>
        <v>0.585714285714286</v>
      </c>
      <c r="D50" s="70" t="n">
        <f aca="false">($D$4-B50)/$D$4</f>
        <v>0.414285714285714</v>
      </c>
      <c r="E50" s="63"/>
      <c r="F50" s="71" t="n">
        <f aca="false">(C50*D50)/2*$F$4*$D$4^2</f>
        <v>55110.15</v>
      </c>
      <c r="G50" s="72" t="n">
        <f aca="false">IF(B50&gt;$B$4,D50*$B$4*$G$4,C50*($D$4-$B$4)*$G$4)</f>
        <v>1230</v>
      </c>
      <c r="H50" s="72" t="n">
        <f aca="false">IF(B50&gt;$C$4,D50*$C$4*$H$4,C50*($D$4-$C$4)*$H$4)</f>
        <v>2928.57142857142</v>
      </c>
      <c r="I50" s="72" t="n">
        <f aca="false">SUM(F50:H50)</f>
        <v>59268.7214285714</v>
      </c>
      <c r="J50" s="73" t="n">
        <f aca="false">J49+0.2</f>
        <v>8.2</v>
      </c>
    </row>
    <row r="51" customFormat="false" ht="15" hidden="false" customHeight="false" outlineLevel="0" collapsed="false">
      <c r="A51" s="67" t="n">
        <v>43</v>
      </c>
      <c r="B51" s="68" t="n">
        <f aca="false">$D$4/70+B50</f>
        <v>6.3</v>
      </c>
      <c r="C51" s="69" t="n">
        <f aca="false">B51/$D$4</f>
        <v>0.6</v>
      </c>
      <c r="D51" s="70" t="n">
        <f aca="false">($D$4-B51)/$D$4</f>
        <v>0.4</v>
      </c>
      <c r="E51" s="63"/>
      <c r="F51" s="71" t="n">
        <f aca="false">(C51*D51)/2*$F$4*$D$4^2</f>
        <v>54507.6</v>
      </c>
      <c r="G51" s="72" t="n">
        <f aca="false">IF(B51&gt;$B$4,D51*$B$4*$G$4,C51*($D$4-$B$4)*$G$4)</f>
        <v>1260</v>
      </c>
      <c r="H51" s="72" t="n">
        <f aca="false">IF(B51&gt;$C$4,D51*$C$4*$H$4,C51*($D$4-$C$4)*$H$4)</f>
        <v>2999.99999999999</v>
      </c>
      <c r="I51" s="72" t="n">
        <f aca="false">SUM(F51:H51)</f>
        <v>58767.6</v>
      </c>
      <c r="J51" s="73" t="n">
        <f aca="false">J50+0.2</f>
        <v>8.4</v>
      </c>
    </row>
    <row r="52" customFormat="false" ht="15" hidden="false" customHeight="false" outlineLevel="0" collapsed="false">
      <c r="A52" s="67" t="n">
        <v>44</v>
      </c>
      <c r="B52" s="68" t="n">
        <f aca="false">$D$4/70+B51</f>
        <v>6.45</v>
      </c>
      <c r="C52" s="69" t="n">
        <f aca="false">B52/$D$4</f>
        <v>0.614285714285715</v>
      </c>
      <c r="D52" s="70" t="n">
        <f aca="false">($D$4-B52)/$D$4</f>
        <v>0.385714285714285</v>
      </c>
      <c r="E52" s="63"/>
      <c r="F52" s="71" t="n">
        <f aca="false">(C52*D52)/2*$F$4*$D$4^2</f>
        <v>53812.35</v>
      </c>
      <c r="G52" s="72" t="n">
        <f aca="false">IF(B52&gt;$B$4,D52*$B$4*$G$4,C52*($D$4-$B$4)*$G$4)</f>
        <v>1290</v>
      </c>
      <c r="H52" s="72" t="n">
        <f aca="false">IF(B52&gt;$C$4,D52*$C$4*$H$4,C52*($D$4-$C$4)*$H$4)</f>
        <v>3071.42857142856</v>
      </c>
      <c r="I52" s="72" t="n">
        <f aca="false">SUM(F52:H52)</f>
        <v>58173.7785714286</v>
      </c>
      <c r="J52" s="73" t="n">
        <f aca="false">J51+0.2</f>
        <v>8.6</v>
      </c>
    </row>
    <row r="53" customFormat="false" ht="15" hidden="false" customHeight="false" outlineLevel="0" collapsed="false">
      <c r="A53" s="67" t="n">
        <v>45</v>
      </c>
      <c r="B53" s="68" t="n">
        <f aca="false">$D$4/70+B52</f>
        <v>6.60000000000001</v>
      </c>
      <c r="C53" s="69" t="n">
        <f aca="false">B53/$D$4</f>
        <v>0.628571428571429</v>
      </c>
      <c r="D53" s="70" t="n">
        <f aca="false">($D$4-B53)/$D$4</f>
        <v>0.371428571428571</v>
      </c>
      <c r="E53" s="63"/>
      <c r="F53" s="71" t="n">
        <f aca="false">(C53*D53)/2*$F$4*$D$4^2</f>
        <v>53024.4</v>
      </c>
      <c r="G53" s="72" t="n">
        <f aca="false">IF(B53&gt;$B$4,D53*$B$4*$G$4,C53*($D$4-$B$4)*$G$4)</f>
        <v>1320</v>
      </c>
      <c r="H53" s="72" t="n">
        <f aca="false">IF(B53&gt;$C$4,D53*$C$4*$H$4,C53*($D$4-$C$4)*$H$4)</f>
        <v>3142.85714285713</v>
      </c>
      <c r="I53" s="72" t="n">
        <f aca="false">SUM(F53:H53)</f>
        <v>57487.2571428571</v>
      </c>
      <c r="J53" s="73" t="n">
        <f aca="false">J52+0.2</f>
        <v>8.8</v>
      </c>
    </row>
    <row r="54" customFormat="false" ht="15" hidden="false" customHeight="false" outlineLevel="0" collapsed="false">
      <c r="A54" s="67" t="n">
        <v>46</v>
      </c>
      <c r="B54" s="68" t="n">
        <f aca="false">$D$4/70+B53</f>
        <v>6.75000000000001</v>
      </c>
      <c r="C54" s="69" t="n">
        <f aca="false">B54/$D$4</f>
        <v>0.642857142857143</v>
      </c>
      <c r="D54" s="70" t="n">
        <f aca="false">($D$4-B54)/$D$4</f>
        <v>0.357142857142857</v>
      </c>
      <c r="E54" s="63"/>
      <c r="F54" s="71" t="n">
        <f aca="false">(C54*D54)/2*$F$4*$D$4^2</f>
        <v>52143.75</v>
      </c>
      <c r="G54" s="72" t="n">
        <f aca="false">IF(B54&gt;$B$4,D54*$B$4*$G$4,C54*($D$4-$B$4)*$G$4)</f>
        <v>1350</v>
      </c>
      <c r="H54" s="72" t="n">
        <f aca="false">IF(B54&gt;$C$4,D54*$C$4*$H$4,C54*($D$4-$C$4)*$H$4)</f>
        <v>3214.28571428571</v>
      </c>
      <c r="I54" s="72" t="n">
        <f aca="false">SUM(F54:H54)</f>
        <v>56708.0357142857</v>
      </c>
      <c r="J54" s="73" t="n">
        <f aca="false">J53+0.2</f>
        <v>9</v>
      </c>
    </row>
    <row r="55" customFormat="false" ht="15" hidden="false" customHeight="false" outlineLevel="0" collapsed="false">
      <c r="A55" s="67" t="n">
        <v>47</v>
      </c>
      <c r="B55" s="68" t="n">
        <f aca="false">$D$4/70+B54</f>
        <v>6.90000000000001</v>
      </c>
      <c r="C55" s="69" t="n">
        <f aca="false">B55/$D$4</f>
        <v>0.657142857142858</v>
      </c>
      <c r="D55" s="70" t="n">
        <f aca="false">($D$4-B55)/$D$4</f>
        <v>0.342857142857142</v>
      </c>
      <c r="E55" s="63"/>
      <c r="F55" s="71" t="n">
        <f aca="false">(C55*D55)/2*$F$4*$D$4^2</f>
        <v>51170.4</v>
      </c>
      <c r="G55" s="72" t="n">
        <f aca="false">IF(B55&gt;$B$4,D55*$B$4*$G$4,C55*($D$4-$B$4)*$G$4)</f>
        <v>1380</v>
      </c>
      <c r="H55" s="72" t="n">
        <f aca="false">IF(B55&gt;$C$4,D55*$C$4*$H$4,C55*($D$4-$C$4)*$H$4)</f>
        <v>3285.71428571428</v>
      </c>
      <c r="I55" s="72" t="n">
        <f aca="false">SUM(F55:H55)</f>
        <v>55836.1142857142</v>
      </c>
      <c r="J55" s="73" t="n">
        <f aca="false">J54+0.2</f>
        <v>9.2</v>
      </c>
    </row>
    <row r="56" customFormat="false" ht="15" hidden="false" customHeight="false" outlineLevel="0" collapsed="false">
      <c r="A56" s="67" t="n">
        <v>48</v>
      </c>
      <c r="B56" s="68" t="n">
        <f aca="false">$D$4/70+B55</f>
        <v>7.05000000000001</v>
      </c>
      <c r="C56" s="69" t="n">
        <f aca="false">B56/$D$4</f>
        <v>0.671428571428572</v>
      </c>
      <c r="D56" s="70" t="n">
        <f aca="false">($D$4-B56)/$D$4</f>
        <v>0.328571428571428</v>
      </c>
      <c r="E56" s="63"/>
      <c r="F56" s="71" t="n">
        <f aca="false">(C56*D56)/2*$F$4*$D$4^2</f>
        <v>50104.35</v>
      </c>
      <c r="G56" s="72" t="n">
        <f aca="false">IF(B56&gt;$B$4,D56*$B$4*$G$4,C56*($D$4-$B$4)*$G$4)</f>
        <v>1380</v>
      </c>
      <c r="H56" s="72" t="n">
        <f aca="false">IF(B56&gt;$C$4,D56*$C$4*$H$4,C56*($D$4-$C$4)*$H$4)</f>
        <v>3357.14285714285</v>
      </c>
      <c r="I56" s="72" t="n">
        <f aca="false">SUM(F56:H56)</f>
        <v>54841.4928571428</v>
      </c>
      <c r="J56" s="73" t="n">
        <f aca="false">J55+0.2</f>
        <v>9.4</v>
      </c>
    </row>
    <row r="57" customFormat="false" ht="15" hidden="false" customHeight="false" outlineLevel="0" collapsed="false">
      <c r="A57" s="67" t="n">
        <v>49</v>
      </c>
      <c r="B57" s="68" t="n">
        <f aca="false">$D$4/70+B56</f>
        <v>7.20000000000001</v>
      </c>
      <c r="C57" s="69" t="n">
        <f aca="false">B57/$D$4</f>
        <v>0.685714285714286</v>
      </c>
      <c r="D57" s="70" t="n">
        <f aca="false">($D$4-B57)/$D$4</f>
        <v>0.314285714285714</v>
      </c>
      <c r="E57" s="63"/>
      <c r="F57" s="71" t="n">
        <f aca="false">(C57*D57)/2*$F$4*$D$4^2</f>
        <v>48945.6</v>
      </c>
      <c r="G57" s="72" t="n">
        <f aca="false">IF(B57&gt;$B$4,D57*$B$4*$G$4,C57*($D$4-$B$4)*$G$4)</f>
        <v>1320</v>
      </c>
      <c r="H57" s="72" t="n">
        <f aca="false">IF(B57&gt;$C$4,D57*$C$4*$H$4,C57*($D$4-$C$4)*$H$4)</f>
        <v>3428.57142857142</v>
      </c>
      <c r="I57" s="72" t="n">
        <f aca="false">SUM(F57:H57)</f>
        <v>53694.1714285714</v>
      </c>
      <c r="J57" s="73" t="n">
        <f aca="false">J56+0.2</f>
        <v>9.6</v>
      </c>
    </row>
    <row r="58" customFormat="false" ht="15" hidden="false" customHeight="false" outlineLevel="0" collapsed="false">
      <c r="A58" s="67" t="n">
        <v>50</v>
      </c>
      <c r="B58" s="68" t="n">
        <f aca="false">$D$4/70+B57</f>
        <v>7.35000000000001</v>
      </c>
      <c r="C58" s="69" t="n">
        <f aca="false">B58/$D$4</f>
        <v>0.700000000000001</v>
      </c>
      <c r="D58" s="70" t="n">
        <f aca="false">($D$4-B58)/$D$4</f>
        <v>0.299999999999999</v>
      </c>
      <c r="E58" s="63"/>
      <c r="F58" s="71" t="n">
        <f aca="false">(C58*D58)/2*$F$4*$D$4^2</f>
        <v>47694.1499999999</v>
      </c>
      <c r="G58" s="72" t="n">
        <f aca="false">IF(B58&gt;$B$4,D58*$B$4*$G$4,C58*($D$4-$B$4)*$G$4)</f>
        <v>1260</v>
      </c>
      <c r="H58" s="72" t="n">
        <f aca="false">IF(B58&gt;$C$4,D58*$C$4*$H$4,C58*($D$4-$C$4)*$H$4)</f>
        <v>3499.99999999999</v>
      </c>
      <c r="I58" s="72" t="n">
        <f aca="false">SUM(F58:H58)</f>
        <v>52454.1499999999</v>
      </c>
      <c r="J58" s="73" t="n">
        <f aca="false">J57+0.2</f>
        <v>9.8</v>
      </c>
    </row>
    <row r="59" customFormat="false" ht="15" hidden="false" customHeight="false" outlineLevel="0" collapsed="false">
      <c r="A59" s="67" t="n">
        <v>51</v>
      </c>
      <c r="B59" s="68" t="n">
        <f aca="false">$D$4/70+B58</f>
        <v>7.50000000000001</v>
      </c>
      <c r="C59" s="69" t="n">
        <f aca="false">B59/$D$4</f>
        <v>0.714285714285715</v>
      </c>
      <c r="D59" s="70" t="n">
        <f aca="false">($D$4-B59)/$D$4</f>
        <v>0.285714285714285</v>
      </c>
      <c r="E59" s="63"/>
      <c r="F59" s="71" t="n">
        <f aca="false">(C59*D59)/2*$F$4*$D$4^2</f>
        <v>46349.9999999999</v>
      </c>
      <c r="G59" s="72" t="n">
        <f aca="false">IF(B59&gt;$B$4,D59*$B$4*$G$4,C59*($D$4-$B$4)*$G$4)</f>
        <v>1200</v>
      </c>
      <c r="H59" s="72" t="n">
        <f aca="false">IF(B59&gt;$C$4,D59*$C$4*$H$4,C59*($D$4-$C$4)*$H$4)</f>
        <v>3571.42857142856</v>
      </c>
      <c r="I59" s="72" t="n">
        <f aca="false">SUM(F59:H59)</f>
        <v>51121.4285714285</v>
      </c>
      <c r="J59" s="73" t="n">
        <f aca="false">J58+0.2</f>
        <v>10</v>
      </c>
    </row>
    <row r="60" customFormat="false" ht="15" hidden="false" customHeight="false" outlineLevel="0" collapsed="false">
      <c r="A60" s="67" t="n">
        <v>52</v>
      </c>
      <c r="B60" s="68" t="n">
        <f aca="false">$D$4/70+B59</f>
        <v>7.65000000000001</v>
      </c>
      <c r="C60" s="69" t="n">
        <f aca="false">B60/$D$4</f>
        <v>0.728571428571429</v>
      </c>
      <c r="D60" s="70" t="n">
        <f aca="false">($D$4-B60)/$D$4</f>
        <v>0.271428571428571</v>
      </c>
      <c r="E60" s="63"/>
      <c r="F60" s="71" t="n">
        <f aca="false">(C60*D60)/2*$F$4*$D$4^2</f>
        <v>44913.1499999999</v>
      </c>
      <c r="G60" s="72" t="n">
        <f aca="false">IF(B60&gt;$B$4,D60*$B$4*$G$4,C60*($D$4-$B$4)*$G$4)</f>
        <v>1140</v>
      </c>
      <c r="H60" s="72" t="n">
        <f aca="false">IF(B60&gt;$C$4,D60*$C$4*$H$4,C60*($D$4-$C$4)*$H$4)</f>
        <v>3642.85714285713</v>
      </c>
      <c r="I60" s="72" t="n">
        <f aca="false">SUM(F60:H60)</f>
        <v>49696.0071428571</v>
      </c>
      <c r="J60" s="73" t="n">
        <f aca="false">J59+0.2</f>
        <v>10.2</v>
      </c>
    </row>
    <row r="61" customFormat="false" ht="15" hidden="false" customHeight="false" outlineLevel="0" collapsed="false">
      <c r="A61" s="67" t="n">
        <v>53</v>
      </c>
      <c r="B61" s="68" t="n">
        <f aca="false">$D$4/70+B60</f>
        <v>7.80000000000001</v>
      </c>
      <c r="C61" s="69" t="n">
        <f aca="false">B61/$D$4</f>
        <v>0.742857142857144</v>
      </c>
      <c r="D61" s="70" t="n">
        <f aca="false">($D$4-B61)/$D$4</f>
        <v>0.257142857142856</v>
      </c>
      <c r="E61" s="63"/>
      <c r="F61" s="71" t="n">
        <f aca="false">(C61*D61)/2*$F$4*$D$4^2</f>
        <v>43383.5999999999</v>
      </c>
      <c r="G61" s="72" t="n">
        <f aca="false">IF(B61&gt;$B$4,D61*$B$4*$G$4,C61*($D$4-$B$4)*$G$4)</f>
        <v>1080</v>
      </c>
      <c r="H61" s="72" t="n">
        <f aca="false">IF(B61&gt;$C$4,D61*$C$4*$H$4,C61*($D$4-$C$4)*$H$4)</f>
        <v>3714.2857142857</v>
      </c>
      <c r="I61" s="72" t="n">
        <f aca="false">SUM(F61:H61)</f>
        <v>48177.8857142856</v>
      </c>
      <c r="J61" s="73" t="n">
        <f aca="false">J60+0.2</f>
        <v>10.4</v>
      </c>
    </row>
    <row r="62" customFormat="false" ht="15" hidden="false" customHeight="false" outlineLevel="0" collapsed="false">
      <c r="A62" s="67" t="n">
        <v>54</v>
      </c>
      <c r="B62" s="68" t="n">
        <f aca="false">$D$4/70+B61</f>
        <v>7.95000000000001</v>
      </c>
      <c r="C62" s="69" t="n">
        <f aca="false">B62/$D$4</f>
        <v>0.757142857142858</v>
      </c>
      <c r="D62" s="70" t="n">
        <f aca="false">($D$4-B62)/$D$4</f>
        <v>0.242857142857142</v>
      </c>
      <c r="E62" s="63"/>
      <c r="F62" s="71" t="n">
        <f aca="false">(C62*D62)/2*$F$4*$D$4^2</f>
        <v>41761.3499999999</v>
      </c>
      <c r="G62" s="72" t="n">
        <f aca="false">IF(B62&gt;$B$4,D62*$B$4*$G$4,C62*($D$4-$B$4)*$G$4)</f>
        <v>1020</v>
      </c>
      <c r="H62" s="72" t="n">
        <f aca="false">IF(B62&gt;$C$4,D62*$C$4*$H$4,C62*($D$4-$C$4)*$H$4)</f>
        <v>3785.71428571428</v>
      </c>
      <c r="I62" s="72" t="n">
        <f aca="false">SUM(F62:H62)</f>
        <v>46567.0642857142</v>
      </c>
      <c r="J62" s="73" t="n">
        <f aca="false">J61+0.2</f>
        <v>10.6</v>
      </c>
    </row>
    <row r="63" customFormat="false" ht="15" hidden="false" customHeight="false" outlineLevel="0" collapsed="false">
      <c r="A63" s="67" t="n">
        <v>55</v>
      </c>
      <c r="B63" s="68" t="n">
        <f aca="false">$D$4/70+B62</f>
        <v>8.10000000000001</v>
      </c>
      <c r="C63" s="69" t="n">
        <f aca="false">B63/$D$4</f>
        <v>0.771428571428572</v>
      </c>
      <c r="D63" s="70" t="n">
        <f aca="false">($D$4-B63)/$D$4</f>
        <v>0.228571428571428</v>
      </c>
      <c r="E63" s="63"/>
      <c r="F63" s="71" t="n">
        <f aca="false">(C63*D63)/2*$F$4*$D$4^2</f>
        <v>40046.3999999999</v>
      </c>
      <c r="G63" s="72" t="n">
        <f aca="false">IF(B63&gt;$B$4,D63*$B$4*$G$4,C63*($D$4-$B$4)*$G$4)</f>
        <v>959.999999999997</v>
      </c>
      <c r="H63" s="72" t="n">
        <f aca="false">IF(B63&gt;$C$4,D63*$C$4*$H$4,C63*($D$4-$C$4)*$H$4)</f>
        <v>3857.14285714285</v>
      </c>
      <c r="I63" s="72" t="n">
        <f aca="false">SUM(F63:H63)</f>
        <v>44863.5428571428</v>
      </c>
      <c r="J63" s="73" t="n">
        <f aca="false">J62+0.2</f>
        <v>10.8</v>
      </c>
    </row>
    <row r="64" customFormat="false" ht="15" hidden="false" customHeight="false" outlineLevel="0" collapsed="false">
      <c r="A64" s="67" t="n">
        <v>56</v>
      </c>
      <c r="B64" s="68" t="n">
        <f aca="false">$D$4/70+B63</f>
        <v>8.25000000000001</v>
      </c>
      <c r="C64" s="69" t="n">
        <f aca="false">B64/$D$4</f>
        <v>0.785714285714287</v>
      </c>
      <c r="D64" s="70" t="n">
        <f aca="false">($D$4-B64)/$D$4</f>
        <v>0.214285714285713</v>
      </c>
      <c r="E64" s="63"/>
      <c r="F64" s="71" t="n">
        <f aca="false">(C64*D64)/2*$F$4*$D$4^2</f>
        <v>38238.7499999999</v>
      </c>
      <c r="G64" s="72" t="n">
        <f aca="false">IF(B64&gt;$B$4,D64*$B$4*$G$4,C64*($D$4-$B$4)*$G$4)</f>
        <v>899.999999999996</v>
      </c>
      <c r="H64" s="72" t="n">
        <f aca="false">IF(B64&gt;$C$4,D64*$C$4*$H$4,C64*($D$4-$C$4)*$H$4)</f>
        <v>3928.57142857142</v>
      </c>
      <c r="I64" s="72" t="n">
        <f aca="false">SUM(F64:H64)</f>
        <v>43067.3214285713</v>
      </c>
      <c r="J64" s="73" t="n">
        <f aca="false">J63+0.2</f>
        <v>11</v>
      </c>
    </row>
    <row r="65" customFormat="false" ht="15" hidden="false" customHeight="false" outlineLevel="0" collapsed="false">
      <c r="A65" s="67" t="n">
        <v>57</v>
      </c>
      <c r="B65" s="68" t="n">
        <f aca="false">$D$4/70+B64</f>
        <v>8.40000000000001</v>
      </c>
      <c r="C65" s="69" t="n">
        <f aca="false">B65/$D$4</f>
        <v>0.800000000000001</v>
      </c>
      <c r="D65" s="70" t="n">
        <f aca="false">($D$4-B65)/$D$4</f>
        <v>0.199999999999999</v>
      </c>
      <c r="E65" s="63"/>
      <c r="F65" s="71" t="n">
        <f aca="false">(C65*D65)/2*$F$4*$D$4^2</f>
        <v>36338.3999999999</v>
      </c>
      <c r="G65" s="72" t="n">
        <f aca="false">IF(B65&gt;$B$4,D65*$B$4*$G$4,C65*($D$4-$B$4)*$G$4)</f>
        <v>839.999999999996</v>
      </c>
      <c r="H65" s="72" t="n">
        <f aca="false">IF(B65&gt;$C$4,D65*$C$4*$H$4,C65*($D$4-$C$4)*$H$4)</f>
        <v>3999.99999999999</v>
      </c>
      <c r="I65" s="72" t="n">
        <f aca="false">SUM(F65:H65)</f>
        <v>41178.3999999999</v>
      </c>
      <c r="J65" s="73" t="n">
        <f aca="false">J64+0.2</f>
        <v>11.2</v>
      </c>
    </row>
    <row r="66" customFormat="false" ht="15" hidden="false" customHeight="false" outlineLevel="0" collapsed="false">
      <c r="A66" s="67" t="n">
        <v>58</v>
      </c>
      <c r="B66" s="68" t="n">
        <f aca="false">$D$4/70+B65</f>
        <v>8.55000000000001</v>
      </c>
      <c r="C66" s="69" t="n">
        <f aca="false">B66/$D$4</f>
        <v>0.814285714285715</v>
      </c>
      <c r="D66" s="70" t="n">
        <f aca="false">($D$4-B66)/$D$4</f>
        <v>0.185714285714285</v>
      </c>
      <c r="E66" s="63"/>
      <c r="F66" s="71" t="n">
        <f aca="false">(C66*D66)/2*$F$4*$D$4^2</f>
        <v>34345.3499999999</v>
      </c>
      <c r="G66" s="72" t="n">
        <f aca="false">IF(B66&gt;$B$4,D66*$B$4*$G$4,C66*($D$4-$B$4)*$G$4)</f>
        <v>779.999999999996</v>
      </c>
      <c r="H66" s="72" t="n">
        <f aca="false">IF(B66&gt;$C$4,D66*$C$4*$H$4,C66*($D$4-$C$4)*$H$4)</f>
        <v>4071.42857142856</v>
      </c>
      <c r="I66" s="72" t="n">
        <f aca="false">SUM(F66:H66)</f>
        <v>39196.7785714284</v>
      </c>
      <c r="J66" s="73" t="n">
        <f aca="false">J65+0.2</f>
        <v>11.4</v>
      </c>
    </row>
    <row r="67" customFormat="false" ht="15" hidden="false" customHeight="false" outlineLevel="0" collapsed="false">
      <c r="A67" s="67" t="n">
        <v>59</v>
      </c>
      <c r="B67" s="68" t="n">
        <f aca="false">$D$4/70+B66</f>
        <v>8.70000000000001</v>
      </c>
      <c r="C67" s="69" t="n">
        <f aca="false">B67/$D$4</f>
        <v>0.82857142857143</v>
      </c>
      <c r="D67" s="70" t="n">
        <f aca="false">($D$4-B67)/$D$4</f>
        <v>0.17142857142857</v>
      </c>
      <c r="E67" s="63"/>
      <c r="F67" s="71" t="n">
        <f aca="false">(C67*D67)/2*$F$4*$D$4^2</f>
        <v>32259.5999999999</v>
      </c>
      <c r="G67" s="72" t="n">
        <f aca="false">IF(B67&gt;$B$4,D67*$B$4*$G$4,C67*($D$4-$B$4)*$G$4)</f>
        <v>719.999999999996</v>
      </c>
      <c r="H67" s="72" t="n">
        <f aca="false">IF(B67&gt;$C$4,D67*$C$4*$H$4,C67*($D$4-$C$4)*$H$4)</f>
        <v>4142.85714285713</v>
      </c>
      <c r="I67" s="72" t="n">
        <f aca="false">SUM(F67:H67)</f>
        <v>37122.457142857</v>
      </c>
      <c r="J67" s="73" t="n">
        <f aca="false">J66+0.2</f>
        <v>11.6</v>
      </c>
    </row>
    <row r="68" customFormat="false" ht="15" hidden="false" customHeight="false" outlineLevel="0" collapsed="false">
      <c r="A68" s="67" t="n">
        <v>60</v>
      </c>
      <c r="B68" s="68" t="n">
        <f aca="false">$D$4/70+B67</f>
        <v>8.85000000000001</v>
      </c>
      <c r="C68" s="69" t="n">
        <f aca="false">B68/$D$4</f>
        <v>0.842857142857144</v>
      </c>
      <c r="D68" s="70" t="n">
        <f aca="false">($D$4-B68)/$D$4</f>
        <v>0.157142857142856</v>
      </c>
      <c r="E68" s="63"/>
      <c r="F68" s="71" t="n">
        <f aca="false">(C68*D68)/2*$F$4*$D$4^2</f>
        <v>30081.1499999999</v>
      </c>
      <c r="G68" s="72" t="n">
        <f aca="false">IF(B68&gt;$B$4,D68*$B$4*$G$4,C68*($D$4-$B$4)*$G$4)</f>
        <v>659.999999999996</v>
      </c>
      <c r="H68" s="72" t="n">
        <f aca="false">IF(B68&gt;$C$4,D68*$C$4*$H$4,C68*($D$4-$C$4)*$H$4)</f>
        <v>4214.2857142857</v>
      </c>
      <c r="I68" s="72" t="n">
        <f aca="false">SUM(F68:H68)</f>
        <v>34955.4357142856</v>
      </c>
      <c r="J68" s="73" t="n">
        <f aca="false">J67+0.2</f>
        <v>11.8</v>
      </c>
    </row>
    <row r="69" customFormat="false" ht="15" hidden="false" customHeight="false" outlineLevel="0" collapsed="false">
      <c r="A69" s="67" t="n">
        <v>61</v>
      </c>
      <c r="B69" s="68" t="n">
        <f aca="false">$D$4/70+B68</f>
        <v>9.00000000000001</v>
      </c>
      <c r="C69" s="69" t="n">
        <f aca="false">B69/$D$4</f>
        <v>0.857142857142858</v>
      </c>
      <c r="D69" s="70" t="n">
        <f aca="false">($D$4-B69)/$D$4</f>
        <v>0.142857142857142</v>
      </c>
      <c r="E69" s="63"/>
      <c r="F69" s="71" t="n">
        <f aca="false">(C69*D69)/2*$F$4*$D$4^2</f>
        <v>27809.9999999998</v>
      </c>
      <c r="G69" s="72" t="n">
        <f aca="false">IF(B69&gt;$B$4,D69*$B$4*$G$4,C69*($D$4-$B$4)*$G$4)</f>
        <v>599.999999999996</v>
      </c>
      <c r="H69" s="72" t="n">
        <f aca="false">IF(B69&gt;$C$4,D69*$C$4*$H$4,C69*($D$4-$C$4)*$H$4)</f>
        <v>4285.71428571428</v>
      </c>
      <c r="I69" s="72" t="n">
        <f aca="false">SUM(F69:H69)</f>
        <v>32695.7142857141</v>
      </c>
      <c r="J69" s="73" t="n">
        <f aca="false">J68+0.2</f>
        <v>12</v>
      </c>
    </row>
    <row r="70" customFormat="false" ht="15" hidden="false" customHeight="false" outlineLevel="0" collapsed="false">
      <c r="A70" s="67" t="n">
        <v>62</v>
      </c>
      <c r="B70" s="68" t="n">
        <f aca="false">$D$4/70+B69</f>
        <v>9.15000000000001</v>
      </c>
      <c r="C70" s="69" t="n">
        <f aca="false">B70/$D$4</f>
        <v>0.871428571428572</v>
      </c>
      <c r="D70" s="70" t="n">
        <f aca="false">($D$4-B70)/$D$4</f>
        <v>0.128571428571428</v>
      </c>
      <c r="E70" s="63"/>
      <c r="F70" s="71" t="n">
        <f aca="false">(C70*D70)/2*$F$4*$D$4^2</f>
        <v>25446.1499999998</v>
      </c>
      <c r="G70" s="72" t="n">
        <f aca="false">IF(B70&gt;$B$4,D70*$B$4*$G$4,C70*($D$4-$B$4)*$G$4)</f>
        <v>539.999999999996</v>
      </c>
      <c r="H70" s="72" t="n">
        <f aca="false">IF(B70&gt;$C$4,D70*$C$4*$H$4,C70*($D$4-$C$4)*$H$4)</f>
        <v>4357.14285714285</v>
      </c>
      <c r="I70" s="72" t="n">
        <f aca="false">SUM(F70:H70)</f>
        <v>30343.2928571427</v>
      </c>
      <c r="J70" s="73" t="n">
        <f aca="false">J69+0.2</f>
        <v>12.2</v>
      </c>
    </row>
    <row r="71" customFormat="false" ht="15" hidden="false" customHeight="false" outlineLevel="0" collapsed="false">
      <c r="A71" s="67" t="n">
        <v>63</v>
      </c>
      <c r="B71" s="68" t="n">
        <f aca="false">$D$4/70+B70</f>
        <v>9.30000000000001</v>
      </c>
      <c r="C71" s="69" t="n">
        <f aca="false">B71/$D$4</f>
        <v>0.885714285714287</v>
      </c>
      <c r="D71" s="70" t="n">
        <f aca="false">($D$4-B71)/$D$4</f>
        <v>0.114285714285713</v>
      </c>
      <c r="E71" s="63"/>
      <c r="F71" s="71" t="n">
        <f aca="false">(C71*D71)/2*$F$4*$D$4^2</f>
        <v>22989.5999999998</v>
      </c>
      <c r="G71" s="72" t="n">
        <f aca="false">IF(B71&gt;$B$4,D71*$B$4*$G$4,C71*($D$4-$B$4)*$G$4)</f>
        <v>479.999999999995</v>
      </c>
      <c r="H71" s="72" t="n">
        <f aca="false">IF(B71&gt;$C$4,D71*$C$4*$H$4,C71*($D$4-$C$4)*$H$4)</f>
        <v>4428.57142857142</v>
      </c>
      <c r="I71" s="72" t="n">
        <f aca="false">SUM(F71:H71)</f>
        <v>27898.1714285712</v>
      </c>
      <c r="J71" s="73" t="n">
        <f aca="false">J70+0.2</f>
        <v>12.4</v>
      </c>
    </row>
    <row r="72" customFormat="false" ht="15" hidden="false" customHeight="false" outlineLevel="0" collapsed="false">
      <c r="A72" s="67" t="n">
        <v>64</v>
      </c>
      <c r="B72" s="68" t="n">
        <f aca="false">$D$4/70+B71</f>
        <v>9.45000000000001</v>
      </c>
      <c r="C72" s="69" t="n">
        <f aca="false">B72/$D$4</f>
        <v>0.900000000000001</v>
      </c>
      <c r="D72" s="70" t="n">
        <f aca="false">($D$4-B72)/$D$4</f>
        <v>0.0999999999999989</v>
      </c>
      <c r="E72" s="63"/>
      <c r="F72" s="71" t="n">
        <f aca="false">(C72*D72)/2*$F$4*$D$4^2</f>
        <v>20440.3499999998</v>
      </c>
      <c r="G72" s="72" t="n">
        <f aca="false">IF(B72&gt;$B$4,D72*$B$4*$G$4,C72*($D$4-$B$4)*$G$4)</f>
        <v>419.999999999995</v>
      </c>
      <c r="H72" s="72" t="n">
        <f aca="false">IF(B72&gt;$C$4,D72*$C$4*$H$4,C72*($D$4-$C$4)*$H$4)</f>
        <v>4499.99999999999</v>
      </c>
      <c r="I72" s="72" t="n">
        <f aca="false">SUM(F72:H72)</f>
        <v>25360.3499999998</v>
      </c>
      <c r="J72" s="73" t="n">
        <f aca="false">J71+0.2</f>
        <v>12.6</v>
      </c>
    </row>
    <row r="73" customFormat="false" ht="15" hidden="false" customHeight="false" outlineLevel="0" collapsed="false">
      <c r="A73" s="67" t="n">
        <v>65</v>
      </c>
      <c r="B73" s="68" t="n">
        <f aca="false">$D$4/70+B72</f>
        <v>9.60000000000001</v>
      </c>
      <c r="C73" s="69" t="n">
        <f aca="false">B73/$D$4</f>
        <v>0.914285714285716</v>
      </c>
      <c r="D73" s="70" t="n">
        <f aca="false">($D$4-B73)/$D$4</f>
        <v>0.0857142857142846</v>
      </c>
      <c r="E73" s="63"/>
      <c r="F73" s="71" t="n">
        <f aca="false">(C73*D73)/2*$F$4*$D$4^2</f>
        <v>17798.3999999998</v>
      </c>
      <c r="G73" s="72" t="n">
        <f aca="false">IF(B73&gt;$B$4,D73*$B$4*$G$4,C73*($D$4-$B$4)*$G$4)</f>
        <v>359.999999999995</v>
      </c>
      <c r="H73" s="72" t="n">
        <f aca="false">IF(B73&gt;$C$4,D73*$C$4*$H$4,C73*($D$4-$C$4)*$H$4)</f>
        <v>4571.42857142856</v>
      </c>
      <c r="I73" s="72" t="n">
        <f aca="false">SUM(F73:H73)</f>
        <v>22729.8285714283</v>
      </c>
      <c r="J73" s="73" t="n">
        <f aca="false">J72+0.2</f>
        <v>12.8</v>
      </c>
    </row>
    <row r="74" customFormat="false" ht="15" hidden="false" customHeight="false" outlineLevel="0" collapsed="false">
      <c r="A74" s="67" t="n">
        <v>66</v>
      </c>
      <c r="B74" s="68" t="n">
        <f aca="false">$D$4/70+B73</f>
        <v>9.75000000000001</v>
      </c>
      <c r="C74" s="69" t="n">
        <f aca="false">B74/$D$4</f>
        <v>0.92857142857143</v>
      </c>
      <c r="D74" s="70" t="n">
        <f aca="false">($D$4-B74)/$D$4</f>
        <v>0.0714285714285702</v>
      </c>
      <c r="E74" s="63"/>
      <c r="F74" s="71" t="n">
        <f aca="false">(C74*D74)/2*$F$4*$D$4^2</f>
        <v>15063.7499999998</v>
      </c>
      <c r="G74" s="72" t="n">
        <f aca="false">IF(B74&gt;$B$4,D74*$B$4*$G$4,C74*($D$4-$B$4)*$G$4)</f>
        <v>299.999999999995</v>
      </c>
      <c r="H74" s="72" t="n">
        <f aca="false">IF(B74&gt;$C$4,D74*$C$4*$H$4,C74*($D$4-$C$4)*$H$4)</f>
        <v>4642.85714285713</v>
      </c>
      <c r="I74" s="72" t="n">
        <f aca="false">SUM(F74:H74)</f>
        <v>20006.6071428569</v>
      </c>
      <c r="J74" s="73" t="n">
        <f aca="false">J73+0.2</f>
        <v>13</v>
      </c>
    </row>
    <row r="75" customFormat="false" ht="15" hidden="false" customHeight="false" outlineLevel="0" collapsed="false">
      <c r="A75" s="67" t="n">
        <v>67</v>
      </c>
      <c r="B75" s="68" t="n">
        <f aca="false">$D$4/70+B74</f>
        <v>9.90000000000001</v>
      </c>
      <c r="C75" s="69" t="n">
        <f aca="false">B75/$D$4</f>
        <v>0.942857142857144</v>
      </c>
      <c r="D75" s="70" t="n">
        <f aca="false">($D$4-B75)/$D$4</f>
        <v>0.0571428571428559</v>
      </c>
      <c r="E75" s="63"/>
      <c r="F75" s="71" t="n">
        <f aca="false">(C75*D75)/2*$F$4*$D$4^2</f>
        <v>12236.3999999998</v>
      </c>
      <c r="G75" s="72" t="n">
        <f aca="false">IF(B75&gt;$B$4,D75*$B$4*$G$4,C75*($D$4-$B$4)*$G$4)</f>
        <v>239.999999999995</v>
      </c>
      <c r="H75" s="72" t="n">
        <f aca="false">IF(B75&gt;$C$4,D75*$C$4*$H$4,C75*($D$4-$C$4)*$H$4)</f>
        <v>4714.2857142857</v>
      </c>
      <c r="I75" s="72" t="n">
        <f aca="false">SUM(F75:H75)</f>
        <v>17190.6857142855</v>
      </c>
      <c r="J75" s="73" t="n">
        <f aca="false">J74+0.2</f>
        <v>13.2</v>
      </c>
    </row>
    <row r="76" customFormat="false" ht="15" hidden="false" customHeight="false" outlineLevel="0" collapsed="false">
      <c r="A76" s="67" t="n">
        <v>68</v>
      </c>
      <c r="B76" s="68" t="n">
        <f aca="false">$D$4/70+B75</f>
        <v>10.05</v>
      </c>
      <c r="C76" s="69" t="n">
        <f aca="false">B76/$D$4</f>
        <v>0.957142857142858</v>
      </c>
      <c r="D76" s="70" t="n">
        <f aca="false">($D$4-B76)/$D$4</f>
        <v>0.0428571428571416</v>
      </c>
      <c r="E76" s="63"/>
      <c r="F76" s="71" t="n">
        <f aca="false">(C76*D76)/2*$F$4*$D$4^2</f>
        <v>9316.34999999974</v>
      </c>
      <c r="G76" s="72" t="n">
        <f aca="false">IF(B76&gt;$B$4,D76*$B$4*$G$4,C76*($D$4-$B$4)*$G$4)</f>
        <v>179.999999999995</v>
      </c>
      <c r="H76" s="72" t="n">
        <f aca="false">IF(B76&gt;$C$4,D76*$C$4*$H$4,C76*($D$4-$C$4)*$H$4)</f>
        <v>4785.71428571428</v>
      </c>
      <c r="I76" s="72" t="n">
        <f aca="false">SUM(F76:H76)</f>
        <v>14282.064285714</v>
      </c>
      <c r="J76" s="73" t="n">
        <f aca="false">J75+0.2</f>
        <v>13.4</v>
      </c>
    </row>
    <row r="77" customFormat="false" ht="15" hidden="false" customHeight="false" outlineLevel="0" collapsed="false">
      <c r="A77" s="67" t="n">
        <v>69</v>
      </c>
      <c r="B77" s="68" t="n">
        <f aca="false">$D$4/70+B76</f>
        <v>10.2</v>
      </c>
      <c r="C77" s="69" t="n">
        <f aca="false">B77/$D$4</f>
        <v>0.971428571428573</v>
      </c>
      <c r="D77" s="70" t="n">
        <f aca="false">($D$4-B77)/$D$4</f>
        <v>0.0285714285714273</v>
      </c>
      <c r="E77" s="63"/>
      <c r="F77" s="71" t="n">
        <f aca="false">(C77*D77)/2*$F$4*$D$4^2</f>
        <v>6303.59999999973</v>
      </c>
      <c r="G77" s="72" t="n">
        <f aca="false">IF(B77&gt;$B$4,D77*$B$4*$G$4,C77*($D$4-$B$4)*$G$4)</f>
        <v>119.999999999995</v>
      </c>
      <c r="H77" s="72" t="n">
        <f aca="false">IF(B77&gt;$C$4,D77*$C$4*$H$4,C77*($D$4-$C$4)*$H$4)</f>
        <v>4857.14285714285</v>
      </c>
      <c r="I77" s="72" t="n">
        <f aca="false">SUM(F77:H77)</f>
        <v>11280.7428571426</v>
      </c>
      <c r="J77" s="73" t="n">
        <f aca="false">J76+0.2</f>
        <v>13.6</v>
      </c>
    </row>
    <row r="78" customFormat="false" ht="15" hidden="false" customHeight="false" outlineLevel="0" collapsed="false">
      <c r="A78" s="67" t="n">
        <v>70</v>
      </c>
      <c r="B78" s="68" t="n">
        <f aca="false">$D$4/70+B77</f>
        <v>10.35</v>
      </c>
      <c r="C78" s="69" t="n">
        <f aca="false">B78/$D$4</f>
        <v>0.985714285714287</v>
      </c>
      <c r="D78" s="70" t="n">
        <f aca="false">($D$4-B78)/$D$4</f>
        <v>0.014285714285713</v>
      </c>
      <c r="E78" s="63"/>
      <c r="F78" s="71" t="n">
        <f aca="false">(C78*D78)/2*$F$4*$D$4^2</f>
        <v>3198.14999999971</v>
      </c>
      <c r="G78" s="72" t="n">
        <f aca="false">IF(B78&gt;$B$4,D78*$B$4*$G$4,C78*($D$4-$B$4)*$G$4)</f>
        <v>59.9999999999945</v>
      </c>
      <c r="H78" s="72" t="n">
        <f aca="false">IF(B78&gt;$C$4,D78*$C$4*$H$4,C78*($D$4-$C$4)*$H$4)</f>
        <v>4928.57142857142</v>
      </c>
      <c r="I78" s="72" t="n">
        <f aca="false">SUM(F78:H78)</f>
        <v>8186.72142857112</v>
      </c>
      <c r="J78" s="73" t="n">
        <f aca="false">J77+0.2</f>
        <v>13.8</v>
      </c>
    </row>
    <row r="79" customFormat="false" ht="15.75" hidden="false" customHeight="false" outlineLevel="0" collapsed="false">
      <c r="A79" s="74" t="n">
        <v>71</v>
      </c>
      <c r="B79" s="68" t="n">
        <f aca="false">$D$4/70+B78</f>
        <v>10.5</v>
      </c>
      <c r="C79" s="75" t="n">
        <f aca="false">B79/$D$4</f>
        <v>1</v>
      </c>
      <c r="D79" s="76" t="n">
        <f aca="false">($D$4-B79)/$D$4</f>
        <v>0</v>
      </c>
      <c r="E79" s="63"/>
      <c r="F79" s="77" t="n">
        <f aca="false">(C79*D79)/2*$F$4*$D$4^2</f>
        <v>0</v>
      </c>
      <c r="G79" s="78" t="n">
        <f aca="false">IF(B79&gt;$B$4,D79*$B$4*$G$4,C79*($D$4-$B$4)*$G$4)</f>
        <v>0</v>
      </c>
      <c r="H79" s="78" t="n">
        <f aca="false">IF(B79&gt;$C$4,D79*$C$4*$H$4,C79*($D$4-$C$4)*$H$4)</f>
        <v>0</v>
      </c>
      <c r="I79" s="78" t="n">
        <f aca="false">SUM(F79:H79)</f>
        <v>0</v>
      </c>
      <c r="J79" s="79" t="n">
        <f aca="false">J78+0.2</f>
        <v>14</v>
      </c>
    </row>
  </sheetData>
  <sheetProtection sheet="false"/>
  <printOptions headings="false" gridLines="false" gridLinesSet="true" horizontalCentered="false" verticalCentered="false"/>
  <pageMargins left="0.708333333333333" right="0.708333333333333" top="0.590972222222222" bottom="0.7875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&amp;LKemal Seyhan/1311192&amp;CExcel
Brückenlänge 14,00 m&amp;RInformatik WS2013/14</oddHeader>
    <oddFooter>&amp;LKemal Seyhan&amp;RSeite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5:H1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1.4183673469388" collapsed="true"/>
    <col min="2" max="2" hidden="false" style="0" width="14.8571428571429" collapsed="true"/>
    <col min="3" max="4" hidden="false" style="0" width="11.4183673469388" collapsed="true"/>
    <col min="5" max="5" hidden="false" style="0" width="18.5765306122449" collapsed="true"/>
    <col min="6" max="1025" hidden="false" style="0" width="11.4183673469388" collapsed="true"/>
  </cols>
  <sheetData>
    <row r="5" customFormat="false" ht="15.75" hidden="false" customHeight="false" outlineLevel="0" collapsed="false">
      <c r="B5" s="80"/>
      <c r="C5" s="80"/>
      <c r="D5" s="80"/>
      <c r="E5" s="80"/>
      <c r="F5" s="80"/>
      <c r="G5" s="80"/>
      <c r="H5" s="80"/>
      <c r="I5"/>
    </row>
    <row r="6" customFormat="false" ht="15.75" hidden="false" customHeight="false" outlineLevel="0" collapsed="false">
      <c r="B6" s="80"/>
      <c r="C6" s="80"/>
      <c r="D6" s="80"/>
      <c r="E6" s="80"/>
      <c r="F6" s="80"/>
      <c r="G6" s="80"/>
      <c r="H6" s="80"/>
    </row>
    <row r="7" customFormat="false" ht="15.75" hidden="false" customHeight="false" outlineLevel="0" collapsed="false">
      <c r="B7" s="80"/>
      <c r="C7" s="80"/>
      <c r="D7" s="80"/>
      <c r="E7" s="80"/>
      <c r="F7" s="80"/>
      <c r="G7" s="80"/>
      <c r="H7" s="80"/>
    </row>
    <row r="8" customFormat="false" ht="15.75" hidden="false" customHeight="false" outlineLevel="0" collapsed="false">
      <c r="B8" s="80"/>
      <c r="C8" s="80"/>
      <c r="D8" s="80"/>
      <c r="E8" s="80"/>
      <c r="F8" s="80"/>
      <c r="G8" s="80"/>
      <c r="H8" s="80"/>
    </row>
    <row r="9" customFormat="false" ht="15.75" hidden="false" customHeight="false" outlineLevel="0" collapsed="false">
      <c r="B9" s="80"/>
      <c r="C9" s="80"/>
      <c r="D9" s="80"/>
      <c r="E9" s="80"/>
      <c r="F9" s="80"/>
      <c r="G9" s="80"/>
      <c r="H9" s="80"/>
    </row>
    <row r="10" customFormat="false" ht="15.75" hidden="false" customHeight="false" outlineLevel="0" collapsed="false">
      <c r="B10" s="81" t="s">
        <v>67</v>
      </c>
      <c r="C10" s="80"/>
      <c r="D10" s="80"/>
      <c r="E10" s="80"/>
      <c r="F10" s="80"/>
      <c r="G10" s="80"/>
      <c r="H10" s="80"/>
    </row>
    <row r="11" customFormat="false" ht="15.75" hidden="false" customHeight="false" outlineLevel="0" collapsed="false">
      <c r="B11" s="82" t="n">
        <v>3.5</v>
      </c>
      <c r="C11" s="80"/>
      <c r="D11" s="80"/>
      <c r="E11" s="83" t="s">
        <v>68</v>
      </c>
      <c r="F11" s="80" t="n">
        <v>9.81</v>
      </c>
      <c r="G11" s="80" t="s">
        <v>69</v>
      </c>
      <c r="H11" s="80"/>
    </row>
    <row r="12" customFormat="false" ht="15.75" hidden="false" customHeight="false" outlineLevel="0" collapsed="false">
      <c r="B12" s="82" t="n">
        <v>7</v>
      </c>
      <c r="C12" s="80"/>
      <c r="D12" s="80"/>
      <c r="E12" s="80"/>
      <c r="F12" s="80"/>
      <c r="G12" s="80"/>
      <c r="H12" s="80"/>
    </row>
    <row r="13" customFormat="false" ht="15.75" hidden="false" customHeight="false" outlineLevel="0" collapsed="false">
      <c r="B13" s="82" t="n">
        <v>10.5</v>
      </c>
      <c r="C13" s="80"/>
      <c r="D13" s="80"/>
      <c r="E13" s="80"/>
      <c r="F13" s="80"/>
      <c r="G13" s="80"/>
      <c r="H13" s="80"/>
    </row>
    <row r="14" customFormat="false" ht="15.75" hidden="false" customHeight="false" outlineLevel="0" collapsed="false">
      <c r="B14" s="82" t="n">
        <v>14</v>
      </c>
      <c r="C14" s="80"/>
      <c r="D14" s="80"/>
      <c r="E14" s="80"/>
      <c r="F14" s="80"/>
      <c r="G14" s="80"/>
      <c r="H14" s="80"/>
    </row>
  </sheetData>
  <sheetProtection sheet="false"/>
  <dataValidations count="1">
    <dataValidation allowBlank="true" operator="between" showDropDown="false" showErrorMessage="true" showInputMessage="true" sqref="B11:B14" type="list">
      <formula1>B11:B14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s Kemoo</cp:lastModifiedBy>
  <cp:lastPrinted>2013-11-10T12:45:45Z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