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Trägerlängen" sheetId="4" state="hidden" r:id="rId5"/>
  </sheets>
  <definedNames>
    <definedName function="false" hidden="false" name="A" vbProcedure="false">'Eingabe QS'!$O$28</definedName>
    <definedName function="false" hidden="false" name="b" vbProcedure="false">'Eingabe QS'!$O$12</definedName>
    <definedName function="false" hidden="false" name="E" vbProcedure="false">Trägerlängen!$I$3</definedName>
    <definedName function="false" hidden="false" name="Ergebnisse" vbProcedure="false">Ergebnisse!$C$27:$P$35</definedName>
    <definedName function="false" hidden="false" name="Ergebnisse2" vbProcedure="false">'Eingabe QS'!$C$27:$P$35</definedName>
    <definedName function="false" hidden="false" name="Est" vbProcedure="false">Trägerlängen!$M$3</definedName>
    <definedName function="false" hidden="false" name="Estrich" vbProcedure="false">Trägerlängen!$M$3</definedName>
    <definedName function="false" hidden="false" name="h" vbProcedure="false">'Eingabe QS'!$O$10</definedName>
    <definedName function="false" hidden="false" name="Iy" vbProcedure="false">'Eingabe QS'!$O$30</definedName>
    <definedName function="false" hidden="false" name="L" vbProcedure="false">Ergebnisse!$O$10</definedName>
    <definedName function="false" hidden="false" name="ly" vbProcedure="false">'Eingabe QS'!$O$30</definedName>
    <definedName function="false" hidden="false" name="Mmax" vbProcedure="false">Ergebnisse!$O$28</definedName>
    <definedName function="false" hidden="false" name="Nutzereingabe" vbProcedure="false">Ergebnisse!$C$9:$P$23</definedName>
    <definedName function="false" hidden="false" name="Nutzereingabe2" vbProcedure="false">'Eingabe QS'!$C$9:$P$23</definedName>
    <definedName function="false" hidden="false" name="p1z" vbProcedure="false">Ergebnisse!$O$14</definedName>
    <definedName function="false" hidden="false" name="p2z" vbProcedure="false">Ergebnisse!$O$18</definedName>
    <definedName function="false" hidden="false" name="qz" vbProcedure="false">'Eingabe QS'!$O$32</definedName>
    <definedName function="false" hidden="false" name="qzpz" vbProcedure="false">Ergebnisse!$O$12</definedName>
    <definedName function="false" hidden="false" name="s" vbProcedure="false">'Eingabe QS'!$O$14</definedName>
    <definedName function="false" hidden="false" name="t" vbProcedure="false">'Eingabe QS'!$O$16</definedName>
    <definedName function="false" hidden="false" name="x" vbProcedure="false">Ergebnisse!$O$16</definedName>
    <definedName function="false" hidden="false" name="XMmax" vbProcedure="false">Ergebnisse!$O$32</definedName>
    <definedName function="false" hidden="false" name="xx" vbProcedure="false">Ergebnisse!$O$20</definedName>
    <definedName function="false" hidden="false" name="y" vbProcedure="false">'Eingabe QS'!$O$18</definedName>
    <definedName function="false" hidden="false" name="σMmax" vbProcedure="false">Ergebnisse!$O$30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<sst xmlns="http://schemas.openxmlformats.org/spreadsheetml/2006/main" count="87" uniqueCount="65">
  <si>
    <t>Einfache statische Berechnungen eines Einfeldträgers</t>
  </si>
  <si>
    <t>Bitte geben Sie folgende Werte ein</t>
  </si>
  <si>
    <t>Gesamtlänge des Einfeldträgers</t>
  </si>
  <si>
    <t>L=</t>
  </si>
  <si>
    <t>[m]</t>
  </si>
  <si>
    <t>Summe aus Eigengewicht und Auflast</t>
  </si>
  <si>
    <r>
      <t>q</t>
    </r>
    <r>
      <rPr>
        <vertAlign val="subscript"/>
        <sz val="14"/>
        <color rgb="FF000000"/>
        <rFont val="Calibri"/>
        <family val="2"/>
        <charset val="1"/>
      </rPr>
      <t>z</t>
    </r>
    <r>
      <rPr>
        <sz val="14"/>
        <color rgb="FF000000"/>
        <rFont val="Calibri"/>
        <family val="2"/>
        <charset val="1"/>
      </rPr>
      <t>+p</t>
    </r>
    <r>
      <rPr>
        <vertAlign val="subscript"/>
        <sz val="14"/>
        <color rgb="FF000000"/>
        <rFont val="Calibri"/>
        <family val="2"/>
        <charset val="1"/>
      </rPr>
      <t>z</t>
    </r>
    <r>
      <rPr>
        <sz val="14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</si>
  <si>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</si>
  <si>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4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</si>
  <si>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4"/>
        <color rgb="FF000000"/>
        <rFont val="Calibri"/>
        <family val="2"/>
        <charset val="1"/>
      </rPr>
      <t>z1</t>
    </r>
    <r>
      <rPr>
        <sz val="14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</si>
  <si>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</si>
  <si>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4"/>
        <color rgb="FF000000"/>
        <rFont val="Calibri"/>
        <family val="2"/>
        <charset val="1"/>
      </rPr>
      <t>1</t>
    </r>
  </si>
  <si>
    <r>
      <t>x</t>
    </r>
    <r>
      <rPr>
        <vertAlign val="subscript"/>
        <sz val="14"/>
        <color rgb="FF000000"/>
        <rFont val="Calibri"/>
        <family val="2"/>
        <charset val="1"/>
      </rPr>
      <t>1</t>
    </r>
    <r>
      <rPr>
        <sz val="14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</si>
  <si>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4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</si>
  <si>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4"/>
        <color rgb="FF000000"/>
        <rFont val="Calibri"/>
        <family val="2"/>
        <charset val="1"/>
      </rPr>
      <t>z2</t>
    </r>
    <r>
      <rPr>
        <sz val="14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</si>
  <si>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4"/>
        <color rgb="FF000000"/>
        <rFont val="Calibri"/>
        <family val="2"/>
        <charset val="1"/>
      </rPr>
      <t>2</t>
    </r>
  </si>
  <si>
    <r>
      <t>x</t>
    </r>
    <r>
      <rPr>
        <vertAlign val="subscript"/>
        <sz val="14"/>
        <color rgb="FF000000"/>
        <rFont val="Calibri"/>
        <family val="2"/>
        <charset val="1"/>
      </rPr>
      <t>2</t>
    </r>
    <r>
      <rPr>
        <sz val="14"/>
        <color rgb="FF000000"/>
        <rFont val="Calibri"/>
        <family val="2"/>
        <charset val="1"/>
      </rPr>
      <t>=</t>
    </r>
  </si>
  <si>
    <t>Ergebnisse</t>
  </si>
  <si>
    <t>Maximales Biegemoment</t>
  </si>
  <si>
    <r>
      <t>M</t>
    </r>
    <r>
      <rPr>
        <vertAlign val="subscript"/>
        <sz val="14"/>
        <color rgb="FF000000"/>
        <rFont val="Calibri"/>
        <family val="2"/>
        <charset val="1"/>
      </rPr>
      <t>max</t>
    </r>
    <r>
      <rPr>
        <sz val="14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</si>
  <si>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</si>
  <si>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</si>
  <si>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4"/>
        <color rgb="FF000000"/>
        <rFont val="Calibri"/>
        <family val="2"/>
        <charset val="1"/>
      </rPr>
      <t>Mmax</t>
    </r>
    <r>
      <rPr>
        <sz val="14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</si>
  <si>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4"/>
        <color rgb="FF000000"/>
        <rFont val="Calibri"/>
        <family val="2"/>
        <charset val="1"/>
      </rPr>
      <t>2</t>
    </r>
    <r>
      <rPr>
        <sz val="14"/>
        <color rgb="FF000000"/>
        <rFont val="Calibri"/>
        <family val="2"/>
        <charset val="1"/>
      </rPr>
      <t>]</t>
    </r>
  </si>
  <si>
    <t>an der Stelle</t>
  </si>
  <si>
    <r>
      <t>X</t>
    </r>
    <r>
      <rPr>
        <vertAlign val="subscript"/>
        <sz val="14"/>
        <color rgb="FF000000"/>
        <rFont val="Calibri"/>
        <family val="2"/>
        <charset val="1"/>
      </rPr>
      <t>Mmax</t>
    </r>
    <r>
      <rPr>
        <sz val="14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</si>
  <si>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</si>
  <si>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</si>
  <si>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Bitte geben Sie folgende Werte ein: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</si>
  <si>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</si>
  <si>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</si>
  <si>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</si>
  <si>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</si>
  <si>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</si>
  <si>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</si>
  <si>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</si>
  <si>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</si>
  <si>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</si>
  <si>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</si>
  <si>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   ɣ=</t>
  </si>
  <si>
    <r>
      <t>[N/m</t>
    </r>
    <r>
      <rPr>
        <vertAlign val="superscript"/>
        <sz val="14"/>
        <color rgb="FF000000"/>
        <rFont val="Calibri"/>
        <family val="2"/>
        <charset val="1"/>
      </rPr>
      <t>3</t>
    </r>
    <r>
      <rPr>
        <sz val="14"/>
        <color rgb="FF000000"/>
        <rFont val="Calibri"/>
        <family val="2"/>
        <charset val="1"/>
      </rPr>
      <t>]</t>
    </r>
  </si>
  <si>
    <t>Fläche des Querschnitts</t>
  </si>
  <si>
    <t>A=</t>
  </si>
  <si>
    <r>
      <t>[cm</t>
    </r>
    <r>
      <rPr>
        <vertAlign val="superscript"/>
        <sz val="14"/>
        <color rgb="FF000000"/>
        <rFont val="Calibri"/>
        <family val="2"/>
        <charset val="1"/>
      </rPr>
      <t>2</t>
    </r>
    <r>
      <rPr>
        <sz val="14"/>
        <color rgb="FF000000"/>
        <rFont val="Calibri"/>
        <family val="2"/>
        <charset val="1"/>
      </rPr>
      <t>]</t>
    </r>
  </si>
  <si>
    <t>Flächenträgheitsmoment um y-y</t>
  </si>
  <si>
    <r>
      <t>I</t>
    </r>
    <r>
      <rPr>
        <vertAlign val="subscript"/>
        <sz val="14"/>
        <color rgb="FF000000"/>
        <rFont val="Calibri"/>
        <family val="2"/>
        <charset val="1"/>
      </rPr>
      <t>y</t>
    </r>
    <r>
      <rPr>
        <sz val="14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</si>
  <si>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4"/>
        <color rgb="FF000000"/>
        <rFont val="Calibri"/>
        <family val="2"/>
        <charset val="1"/>
      </rPr>
      <t>4</t>
    </r>
    <r>
      <rPr>
        <sz val="14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</si>
  <si>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</si>
  <si>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4"/>
        <color rgb="FF000000"/>
        <rFont val="Calibri"/>
        <family val="2"/>
        <charset val="1"/>
      </rPr>
      <t>z</t>
    </r>
    <r>
      <rPr>
        <sz val="14"/>
        <color rgb="FF000000"/>
        <rFont val="Calibri"/>
        <family val="2"/>
        <charset val="1"/>
      </rPr>
      <t>=</t>
    </r>
  </si>
  <si>
    <t>Berechnung der Biegemomente</t>
  </si>
  <si>
    <r>
      <t>Position der Einzellast 1 x</t>
    </r>
    <r>
      <rPr>
        <vertAlign val="subscript"/>
        <sz val="16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</si>
  <si>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6"/>
        <color rgb="FF000000"/>
        <rFont val="Calibri"/>
        <family val="2"/>
        <charset val="1"/>
      </rPr>
      <t>2</t>
    </r>
  </si>
  <si>
    <t>Gesamtlänge Brücke</t>
  </si>
  <si>
    <r>
      <t>Eigengewicht und Auflast p</t>
    </r>
    <r>
      <rPr>
        <vertAlign val="subscript"/>
        <sz val="16"/>
        <color rgb="FF000000"/>
        <rFont val="Calibri"/>
        <family val="2"/>
        <charset val="1"/>
      </rPr>
      <t>z</t>
    </r>
    <r>
      <rPr>
        <sz val="16"/>
        <color rgb="FF000000"/>
        <rFont val="Calibri"/>
        <family val="2"/>
        <charset val="1"/>
      </rPr>
      <t>+q</t>
    </r>
    <r>
      <rPr>
        <vertAlign val="subscript"/>
        <sz val="16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</si>
  <si>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6"/>
        <color rgb="FF000000"/>
        <rFont val="Calibri"/>
        <family val="2"/>
        <charset val="1"/>
      </rPr>
      <t>z1</t>
    </r>
  </si>
  <si>
    <r>
      <t>Einzellast 1 p</t>
    </r>
    <r>
      <rPr>
        <vertAlign val="subscript"/>
        <sz val="16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</si>
  <si>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</si>
  <si>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</si>
  <si>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</si>
  <si>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4"/>
        <color rgb="FF000000"/>
        <rFont val="Calibri"/>
        <family val="2"/>
        <charset val="1"/>
      </rPr>
      <t>d</t>
    </r>
  </si>
  <si>
    <r>
      <t>M</t>
    </r>
    <r>
      <rPr>
        <vertAlign val="subscript"/>
        <sz val="14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</si>
  <si>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4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</si>
  <si>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4"/>
        <color rgb="FF000000"/>
        <rFont val="Calibri"/>
        <family val="2"/>
        <charset val="1"/>
      </rPr>
      <t>ges</t>
    </r>
  </si>
  <si>
    <r>
      <t>Maximaler Wert von M</t>
    </r>
    <r>
      <rPr>
        <vertAlign val="subscript"/>
        <sz val="14"/>
        <color rgb="FF000000"/>
        <rFont val="Calibri"/>
        <family val="2"/>
        <charset val="1"/>
      </rPr>
      <t>ges</t>
    </r>
  </si>
  <si>
    <t>Nutzereingaben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</si>
</sst>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30"/>
      <color rgb="FF000000"/>
      <name val="Calibri"/>
      <family val="2"/>
      <charset val="1"/>
    </font>
    <font>
      <sz val="20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vertAlign val="subscript"/>
      <sz val="14"/>
      <color rgb="FF000000"/>
      <name val="Calibri"/>
      <family val="2"/>
      <charset val="1"/>
    </font>
    <font>
      <vertAlign val="superscript"/>
      <sz val="14"/>
      <color rgb="FF000000"/>
      <name val="Calibri"/>
      <family val="2"/>
      <charset val="1"/>
    </font>
    <font>
      <sz val="10"/>
      <color rgb="FF000000"/>
      <name val="Calibri"/>
      <family val="2"/>
    </font>
    <font>
      <sz val="14"/>
      <color rgb="FF000000"/>
      <name val="Gulim"/>
      <family val="2"/>
      <charset val="1"/>
    </font>
    <font>
      <sz val="16"/>
      <color rgb="FF000000"/>
      <name val="Calibri"/>
      <family val="2"/>
      <charset val="1"/>
    </font>
    <font>
      <vertAlign val="subscript"/>
      <sz val="16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DD9C3"/>
        <bgColor rgb="FFC3D69B"/>
      </patternFill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rgb="FFC3D69B"/>
        <bgColor rgb="FFDDD9C3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6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5" fontId="6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6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5" fontId="6" fillId="5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6" fillId="5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3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" fillId="5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1" fillId="2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3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3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2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78787"/>
      <rgbColor rgb="FF9999FF"/>
      <rgbColor rgb="FFBE4B48"/>
      <rgbColor rgb="FFFFFFCC"/>
      <rgbColor rgb="FFDBEEF4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momente!$C$14:$E$84</c:f>
              <c:strCache>
                <c:ptCount val="213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</c:strCache>
            </c:strRef>
          </c:cat>
          <c:val>
            <c:numRef>
              <c:f>momente!$O$14:$O$84</c:f>
              <c:numCache>
                <c:formatCode>General</c:formatCode>
                <c:ptCount val="71"/>
                <c:pt idx="0">
                  <c:v>0</c:v>
                </c:pt>
                <c:pt idx="1">
                  <c:v>1547.16906</c:v>
                </c:pt>
                <c:pt idx="2">
                  <c:v>3049.49264</c:v>
                </c:pt>
                <c:pt idx="3">
                  <c:v>4506.97074</c:v>
                </c:pt>
                <c:pt idx="4">
                  <c:v>5919.60336</c:v>
                </c:pt>
                <c:pt idx="5">
                  <c:v>7287.3905</c:v>
                </c:pt>
                <c:pt idx="6">
                  <c:v>8610.33216</c:v>
                </c:pt>
                <c:pt idx="7">
                  <c:v>9888.42834</c:v>
                </c:pt>
                <c:pt idx="8">
                  <c:v>11121.67904</c:v>
                </c:pt>
                <c:pt idx="9">
                  <c:v>12310.08426</c:v>
                </c:pt>
                <c:pt idx="10">
                  <c:v>13453.644</c:v>
                </c:pt>
                <c:pt idx="11">
                  <c:v>14552.35826</c:v>
                </c:pt>
                <c:pt idx="12">
                  <c:v>15606.22704</c:v>
                </c:pt>
                <c:pt idx="13">
                  <c:v>16615.25034</c:v>
                </c:pt>
                <c:pt idx="14">
                  <c:v>17579.42816</c:v>
                </c:pt>
                <c:pt idx="15">
                  <c:v>18498.7605</c:v>
                </c:pt>
                <c:pt idx="16">
                  <c:v>19373.24736</c:v>
                </c:pt>
                <c:pt idx="17">
                  <c:v>20202.88874</c:v>
                </c:pt>
                <c:pt idx="18">
                  <c:v>20987.68464</c:v>
                </c:pt>
                <c:pt idx="19">
                  <c:v>21727.63506</c:v>
                </c:pt>
                <c:pt idx="20">
                  <c:v>22422.74</c:v>
                </c:pt>
                <c:pt idx="21">
                  <c:v>23072.99946</c:v>
                </c:pt>
                <c:pt idx="22">
                  <c:v>23678.41344</c:v>
                </c:pt>
                <c:pt idx="23">
                  <c:v>24238.98194</c:v>
                </c:pt>
                <c:pt idx="24">
                  <c:v>24754.70496</c:v>
                </c:pt>
                <c:pt idx="25">
                  <c:v>25225.5825</c:v>
                </c:pt>
                <c:pt idx="26">
                  <c:v>25651.61456</c:v>
                </c:pt>
                <c:pt idx="27">
                  <c:v>26032.80114</c:v>
                </c:pt>
                <c:pt idx="28">
                  <c:v>26369.14224</c:v>
                </c:pt>
                <c:pt idx="29">
                  <c:v>26660.63786</c:v>
                </c:pt>
                <c:pt idx="30">
                  <c:v>26907.288</c:v>
                </c:pt>
                <c:pt idx="31">
                  <c:v>27109.09266</c:v>
                </c:pt>
                <c:pt idx="32">
                  <c:v>27266.05184</c:v>
                </c:pt>
                <c:pt idx="33">
                  <c:v>27378.16554</c:v>
                </c:pt>
                <c:pt idx="34">
                  <c:v>27445.43376</c:v>
                </c:pt>
                <c:pt idx="35">
                  <c:v>27467.8565</c:v>
                </c:pt>
                <c:pt idx="36">
                  <c:v>27445.43376</c:v>
                </c:pt>
                <c:pt idx="37">
                  <c:v>27378.16554</c:v>
                </c:pt>
                <c:pt idx="38">
                  <c:v>27266.05184</c:v>
                </c:pt>
                <c:pt idx="39">
                  <c:v>27109.09266</c:v>
                </c:pt>
                <c:pt idx="40">
                  <c:v>26907.288</c:v>
                </c:pt>
                <c:pt idx="41">
                  <c:v>26660.63786</c:v>
                </c:pt>
                <c:pt idx="42">
                  <c:v>26369.14224</c:v>
                </c:pt>
                <c:pt idx="43">
                  <c:v>26032.80114</c:v>
                </c:pt>
                <c:pt idx="44">
                  <c:v>25651.61456</c:v>
                </c:pt>
                <c:pt idx="45">
                  <c:v>25225.5825</c:v>
                </c:pt>
                <c:pt idx="46">
                  <c:v>24754.70496</c:v>
                </c:pt>
                <c:pt idx="47">
                  <c:v>24238.98194</c:v>
                </c:pt>
                <c:pt idx="48">
                  <c:v>23678.41344</c:v>
                </c:pt>
                <c:pt idx="49">
                  <c:v>23072.99946</c:v>
                </c:pt>
                <c:pt idx="50">
                  <c:v>22422.74</c:v>
                </c:pt>
                <c:pt idx="51">
                  <c:v>21727.63506</c:v>
                </c:pt>
                <c:pt idx="52">
                  <c:v>20987.68464</c:v>
                </c:pt>
                <c:pt idx="53">
                  <c:v>20202.88874</c:v>
                </c:pt>
                <c:pt idx="54">
                  <c:v>19373.24736</c:v>
                </c:pt>
                <c:pt idx="55">
                  <c:v>18498.7605</c:v>
                </c:pt>
                <c:pt idx="56">
                  <c:v>17579.42816</c:v>
                </c:pt>
                <c:pt idx="57">
                  <c:v>16615.25034</c:v>
                </c:pt>
                <c:pt idx="58">
                  <c:v>15606.2270400001</c:v>
                </c:pt>
                <c:pt idx="59">
                  <c:v>14552.3582600001</c:v>
                </c:pt>
                <c:pt idx="60">
                  <c:v>13453.6440000001</c:v>
                </c:pt>
                <c:pt idx="61">
                  <c:v>12310.0842600001</c:v>
                </c:pt>
                <c:pt idx="62">
                  <c:v>11121.6790400001</c:v>
                </c:pt>
                <c:pt idx="63">
                  <c:v>9888.42834000008</c:v>
                </c:pt>
                <c:pt idx="64">
                  <c:v>8610.33216000009</c:v>
                </c:pt>
                <c:pt idx="65">
                  <c:v>7287.3905000001</c:v>
                </c:pt>
                <c:pt idx="66">
                  <c:v>5919.60336000011</c:v>
                </c:pt>
                <c:pt idx="67">
                  <c:v>4506.97074000011</c:v>
                </c:pt>
                <c:pt idx="68">
                  <c:v>3049.49264000012</c:v>
                </c:pt>
                <c:pt idx="69">
                  <c:v>1547.16906000013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momente!$C$14:$E$84</c:f>
              <c:strCache>
                <c:ptCount val="213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</c:strCache>
            </c:strRef>
          </c:cat>
          <c:val>
            <c:numRef>
              <c:f>momente!$S$14:$S$84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37085.7142857143</c:v>
                </c:pt>
                <c:pt idx="12">
                  <c:v>39771.4285714286</c:v>
                </c:pt>
                <c:pt idx="13">
                  <c:v>42342.8571428571</c:v>
                </c:pt>
                <c:pt idx="14">
                  <c:v>44800</c:v>
                </c:pt>
                <c:pt idx="15">
                  <c:v>47142.8571428572</c:v>
                </c:pt>
                <c:pt idx="16">
                  <c:v>49371.4285714286</c:v>
                </c:pt>
                <c:pt idx="17">
                  <c:v>51485.7142857143</c:v>
                </c:pt>
                <c:pt idx="18">
                  <c:v>53485.7142857143</c:v>
                </c:pt>
                <c:pt idx="19">
                  <c:v>55371.4285714286</c:v>
                </c:pt>
                <c:pt idx="20">
                  <c:v>57142.8571428572</c:v>
                </c:pt>
                <c:pt idx="21">
                  <c:v>58800</c:v>
                </c:pt>
                <c:pt idx="22">
                  <c:v>60342.8571428572</c:v>
                </c:pt>
                <c:pt idx="23">
                  <c:v>61771.4285714286</c:v>
                </c:pt>
                <c:pt idx="24">
                  <c:v>63085.7142857143</c:v>
                </c:pt>
                <c:pt idx="25">
                  <c:v>64285.7142857143</c:v>
                </c:pt>
                <c:pt idx="26">
                  <c:v>65371.4285714286</c:v>
                </c:pt>
                <c:pt idx="27">
                  <c:v>66342.8571428572</c:v>
                </c:pt>
                <c:pt idx="28">
                  <c:v>67200</c:v>
                </c:pt>
                <c:pt idx="29">
                  <c:v>67942.8571428572</c:v>
                </c:pt>
                <c:pt idx="30">
                  <c:v>68571.4285714286</c:v>
                </c:pt>
                <c:pt idx="31">
                  <c:v>69085.7142857143</c:v>
                </c:pt>
                <c:pt idx="32">
                  <c:v>69485.7142857143</c:v>
                </c:pt>
                <c:pt idx="33">
                  <c:v>69771.4285714286</c:v>
                </c:pt>
                <c:pt idx="34">
                  <c:v>69942.8571428571</c:v>
                </c:pt>
                <c:pt idx="35">
                  <c:v>70000</c:v>
                </c:pt>
                <c:pt idx="36">
                  <c:v>69942.8571428571</c:v>
                </c:pt>
                <c:pt idx="37">
                  <c:v>69771.4285714286</c:v>
                </c:pt>
                <c:pt idx="38">
                  <c:v>69485.7142857143</c:v>
                </c:pt>
                <c:pt idx="39">
                  <c:v>69085.7142857143</c:v>
                </c:pt>
                <c:pt idx="40">
                  <c:v>68571.4285714286</c:v>
                </c:pt>
                <c:pt idx="41">
                  <c:v>67942.8571428571</c:v>
                </c:pt>
                <c:pt idx="42">
                  <c:v>67200</c:v>
                </c:pt>
                <c:pt idx="43">
                  <c:v>66342.8571428571</c:v>
                </c:pt>
                <c:pt idx="44">
                  <c:v>65371.4285714286</c:v>
                </c:pt>
                <c:pt idx="45">
                  <c:v>64285.7142857143</c:v>
                </c:pt>
                <c:pt idx="46">
                  <c:v>63085.7142857143</c:v>
                </c:pt>
                <c:pt idx="47">
                  <c:v>61771.4285714286</c:v>
                </c:pt>
                <c:pt idx="48">
                  <c:v>60342.8571428572</c:v>
                </c:pt>
                <c:pt idx="49">
                  <c:v>58800</c:v>
                </c:pt>
                <c:pt idx="50">
                  <c:v>57142.8571428572</c:v>
                </c:pt>
                <c:pt idx="51">
                  <c:v>55371.4285714286</c:v>
                </c:pt>
                <c:pt idx="52">
                  <c:v>53485.7142857143</c:v>
                </c:pt>
                <c:pt idx="53">
                  <c:v>51485.7142857144</c:v>
                </c:pt>
                <c:pt idx="54">
                  <c:v>49371.4285714286</c:v>
                </c:pt>
                <c:pt idx="55">
                  <c:v>47142.8571428572</c:v>
                </c:pt>
                <c:pt idx="56">
                  <c:v>44800.0000000001</c:v>
                </c:pt>
                <c:pt idx="57">
                  <c:v>42342.8571428573</c:v>
                </c:pt>
                <c:pt idx="58">
                  <c:v>39771.4285714287</c:v>
                </c:pt>
                <c:pt idx="59">
                  <c:v>37085.7142857144</c:v>
                </c:pt>
                <c:pt idx="60">
                  <c:v>34285.7142857144</c:v>
                </c:pt>
                <c:pt idx="61">
                  <c:v>31371.4285714287</c:v>
                </c:pt>
                <c:pt idx="62">
                  <c:v>28342.8571428573</c:v>
                </c:pt>
                <c:pt idx="63">
                  <c:v>25200.0000000002</c:v>
                </c:pt>
                <c:pt idx="64">
                  <c:v>21942.8571428574</c:v>
                </c:pt>
                <c:pt idx="65">
                  <c:v>18571.4285714288</c:v>
                </c:pt>
                <c:pt idx="66">
                  <c:v>15085.7142857146</c:v>
                </c:pt>
                <c:pt idx="67">
                  <c:v>11485.7142857146</c:v>
                </c:pt>
                <c:pt idx="68">
                  <c:v>7771.42857142888</c:v>
                </c:pt>
                <c:pt idx="69">
                  <c:v>3942.85714285747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momente!$C$14:$E$84</c:f>
              <c:strCache>
                <c:ptCount val="213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</c:strCache>
            </c:strRef>
          </c:cat>
          <c:val>
            <c:numRef>
              <c:f>momente!$V$14:$V$84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69771.4285714286</c:v>
                </c:pt>
                <c:pt idx="34">
                  <c:v>69942.8571428571</c:v>
                </c:pt>
                <c:pt idx="35">
                  <c:v>70000</c:v>
                </c:pt>
                <c:pt idx="36">
                  <c:v>69942.8571428571</c:v>
                </c:pt>
                <c:pt idx="37">
                  <c:v>69771.4285714286</c:v>
                </c:pt>
                <c:pt idx="38">
                  <c:v>69485.7142857143</c:v>
                </c:pt>
                <c:pt idx="39">
                  <c:v>69085.7142857143</c:v>
                </c:pt>
                <c:pt idx="40">
                  <c:v>68571.4285714286</c:v>
                </c:pt>
                <c:pt idx="41">
                  <c:v>67942.8571428571</c:v>
                </c:pt>
                <c:pt idx="42">
                  <c:v>67200</c:v>
                </c:pt>
                <c:pt idx="43">
                  <c:v>66342.8571428571</c:v>
                </c:pt>
                <c:pt idx="44">
                  <c:v>65371.4285714286</c:v>
                </c:pt>
                <c:pt idx="45">
                  <c:v>64285.7142857143</c:v>
                </c:pt>
                <c:pt idx="46">
                  <c:v>63085.7142857143</c:v>
                </c:pt>
                <c:pt idx="47">
                  <c:v>61771.4285714286</c:v>
                </c:pt>
                <c:pt idx="48">
                  <c:v>60342.8571428572</c:v>
                </c:pt>
                <c:pt idx="49">
                  <c:v>58800</c:v>
                </c:pt>
                <c:pt idx="50">
                  <c:v>57142.8571428572</c:v>
                </c:pt>
                <c:pt idx="51">
                  <c:v>55371.4285714286</c:v>
                </c:pt>
                <c:pt idx="52">
                  <c:v>53485.7142857143</c:v>
                </c:pt>
                <c:pt idx="53">
                  <c:v>51485.7142857144</c:v>
                </c:pt>
                <c:pt idx="54">
                  <c:v>49371.4285714286</c:v>
                </c:pt>
                <c:pt idx="55">
                  <c:v>47142.8571428572</c:v>
                </c:pt>
                <c:pt idx="56">
                  <c:v>44800.0000000001</c:v>
                </c:pt>
                <c:pt idx="57">
                  <c:v>42342.8571428573</c:v>
                </c:pt>
                <c:pt idx="58">
                  <c:v>39771.4285714287</c:v>
                </c:pt>
                <c:pt idx="59">
                  <c:v>37085.7142857144</c:v>
                </c:pt>
                <c:pt idx="60">
                  <c:v>34285.7142857144</c:v>
                </c:pt>
                <c:pt idx="61">
                  <c:v>31371.4285714287</c:v>
                </c:pt>
                <c:pt idx="62">
                  <c:v>28342.8571428573</c:v>
                </c:pt>
                <c:pt idx="63">
                  <c:v>25200.0000000002</c:v>
                </c:pt>
                <c:pt idx="64">
                  <c:v>21942.8571428574</c:v>
                </c:pt>
                <c:pt idx="65">
                  <c:v>18571.4285714288</c:v>
                </c:pt>
                <c:pt idx="66">
                  <c:v>15085.7142857146</c:v>
                </c:pt>
                <c:pt idx="67">
                  <c:v>11485.7142857146</c:v>
                </c:pt>
                <c:pt idx="68">
                  <c:v>7771.42857142888</c:v>
                </c:pt>
                <c:pt idx="69">
                  <c:v>3942.85714285747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momente!$C$14:$E$84</c:f>
              <c:strCache>
                <c:ptCount val="213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</c:strCache>
            </c:strRef>
          </c:cat>
          <c:val>
            <c:numRef>
              <c:f>momente!$Y$14:$Y$84</c:f>
              <c:numCache>
                <c:formatCode>General</c:formatCode>
                <c:ptCount val="71"/>
                <c:pt idx="0">
                  <c:v>0</c:v>
                </c:pt>
                <c:pt idx="1">
                  <c:v>7118.59763142857</c:v>
                </c:pt>
                <c:pt idx="2">
                  <c:v>14192.3497828571</c:v>
                </c:pt>
                <c:pt idx="3">
                  <c:v>21221.2564542857</c:v>
                </c:pt>
                <c:pt idx="4">
                  <c:v>28205.3176457143</c:v>
                </c:pt>
                <c:pt idx="5">
                  <c:v>35144.5333571429</c:v>
                </c:pt>
                <c:pt idx="6">
                  <c:v>42038.9035885714</c:v>
                </c:pt>
                <c:pt idx="7">
                  <c:v>48888.42834</c:v>
                </c:pt>
                <c:pt idx="8">
                  <c:v>55693.1076114286</c:v>
                </c:pt>
                <c:pt idx="9">
                  <c:v>62452.9414028571</c:v>
                </c:pt>
                <c:pt idx="10">
                  <c:v>69167.9297142857</c:v>
                </c:pt>
                <c:pt idx="11">
                  <c:v>75209.5011171429</c:v>
                </c:pt>
                <c:pt idx="12">
                  <c:v>81091.9413257143</c:v>
                </c:pt>
                <c:pt idx="13">
                  <c:v>86815.25034</c:v>
                </c:pt>
                <c:pt idx="14">
                  <c:v>92379.42816</c:v>
                </c:pt>
                <c:pt idx="15">
                  <c:v>97784.4747857143</c:v>
                </c:pt>
                <c:pt idx="16">
                  <c:v>103030.390217143</c:v>
                </c:pt>
                <c:pt idx="17">
                  <c:v>108117.174454286</c:v>
                </c:pt>
                <c:pt idx="18">
                  <c:v>113044.827497143</c:v>
                </c:pt>
                <c:pt idx="19">
                  <c:v>117813.349345714</c:v>
                </c:pt>
                <c:pt idx="20">
                  <c:v>122422.74</c:v>
                </c:pt>
                <c:pt idx="21">
                  <c:v>126872.99946</c:v>
                </c:pt>
                <c:pt idx="22">
                  <c:v>131164.127725714</c:v>
                </c:pt>
                <c:pt idx="23">
                  <c:v>135296.124797143</c:v>
                </c:pt>
                <c:pt idx="24">
                  <c:v>139268.990674286</c:v>
                </c:pt>
                <c:pt idx="25">
                  <c:v>143082.725357143</c:v>
                </c:pt>
                <c:pt idx="26">
                  <c:v>146737.328845714</c:v>
                </c:pt>
                <c:pt idx="27">
                  <c:v>150232.80114</c:v>
                </c:pt>
                <c:pt idx="28">
                  <c:v>153569.14224</c:v>
                </c:pt>
                <c:pt idx="29">
                  <c:v>156746.352145714</c:v>
                </c:pt>
                <c:pt idx="30">
                  <c:v>159764.430857143</c:v>
                </c:pt>
                <c:pt idx="31">
                  <c:v>162623.378374286</c:v>
                </c:pt>
                <c:pt idx="32">
                  <c:v>165323.194697143</c:v>
                </c:pt>
                <c:pt idx="33">
                  <c:v>166921.022682857</c:v>
                </c:pt>
                <c:pt idx="34">
                  <c:v>167331.148045714</c:v>
                </c:pt>
                <c:pt idx="35">
                  <c:v>167467.8565</c:v>
                </c:pt>
                <c:pt idx="36">
                  <c:v>167331.148045714</c:v>
                </c:pt>
                <c:pt idx="37">
                  <c:v>166921.022682857</c:v>
                </c:pt>
                <c:pt idx="38">
                  <c:v>166237.480411429</c:v>
                </c:pt>
                <c:pt idx="39">
                  <c:v>165280.521231429</c:v>
                </c:pt>
                <c:pt idx="40">
                  <c:v>164050.145142857</c:v>
                </c:pt>
                <c:pt idx="41">
                  <c:v>162546.352145714</c:v>
                </c:pt>
                <c:pt idx="42">
                  <c:v>160769.14224</c:v>
                </c:pt>
                <c:pt idx="43">
                  <c:v>158718.515425714</c:v>
                </c:pt>
                <c:pt idx="44">
                  <c:v>156394.471702857</c:v>
                </c:pt>
                <c:pt idx="45">
                  <c:v>153797.011071429</c:v>
                </c:pt>
                <c:pt idx="46">
                  <c:v>150926.133531429</c:v>
                </c:pt>
                <c:pt idx="47">
                  <c:v>147781.839082857</c:v>
                </c:pt>
                <c:pt idx="48">
                  <c:v>144364.127725714</c:v>
                </c:pt>
                <c:pt idx="49">
                  <c:v>140672.99946</c:v>
                </c:pt>
                <c:pt idx="50">
                  <c:v>136708.454285714</c:v>
                </c:pt>
                <c:pt idx="51">
                  <c:v>132470.492202857</c:v>
                </c:pt>
                <c:pt idx="52">
                  <c:v>127959.113211429</c:v>
                </c:pt>
                <c:pt idx="53">
                  <c:v>123174.317311429</c:v>
                </c:pt>
                <c:pt idx="54">
                  <c:v>118116.104502857</c:v>
                </c:pt>
                <c:pt idx="55">
                  <c:v>112784.474785715</c:v>
                </c:pt>
                <c:pt idx="56">
                  <c:v>107179.42816</c:v>
                </c:pt>
                <c:pt idx="57">
                  <c:v>101300.964625715</c:v>
                </c:pt>
                <c:pt idx="58">
                  <c:v>95149.0841828574</c:v>
                </c:pt>
                <c:pt idx="59">
                  <c:v>88723.7868314289</c:v>
                </c:pt>
                <c:pt idx="60">
                  <c:v>82025.072571429</c:v>
                </c:pt>
                <c:pt idx="61">
                  <c:v>75052.9414028576</c:v>
                </c:pt>
                <c:pt idx="62">
                  <c:v>67807.3933257147</c:v>
                </c:pt>
                <c:pt idx="63">
                  <c:v>60288.4283400005</c:v>
                </c:pt>
                <c:pt idx="64">
                  <c:v>52496.0464457148</c:v>
                </c:pt>
                <c:pt idx="65">
                  <c:v>44430.2476428577</c:v>
                </c:pt>
                <c:pt idx="66">
                  <c:v>36091.0319314292</c:v>
                </c:pt>
                <c:pt idx="67">
                  <c:v>27478.3993114293</c:v>
                </c:pt>
                <c:pt idx="68">
                  <c:v>18592.3497828579</c:v>
                </c:pt>
                <c:pt idx="69">
                  <c:v>9432.88334571508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56806812"/>
        <c:axId val="36601695"/>
      </c:lineChart>
      <c:catAx>
        <c:axId val="5680681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6601695"/>
        <c:crosses val="autoZero"/>
        <c:auto val="1"/>
        <c:lblAlgn val="ctr"/>
        <c:lblOffset val="100"/>
      </c:catAx>
      <c:valAx>
        <c:axId val="3660169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6806812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37</xdr:row>
      <xdr:rowOff>181440</xdr:rowOff>
    </xdr:from>
    <xdr:to>
      <xdr:col>15</xdr:col>
      <xdr:colOff>759960</xdr:colOff>
      <xdr:row>66</xdr:row>
      <xdr:rowOff>190440</xdr:rowOff>
    </xdr:to>
    <xdr:graphicFrame>
      <xdr:nvGraphicFramePr>
        <xdr:cNvPr id="0" name="Chart 3"/>
        <xdr:cNvGraphicFramePr/>
      </xdr:nvGraphicFramePr>
      <xdr:xfrm>
        <a:off x="1326600" y="8706240"/>
        <a:ext cx="9624240" cy="55335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93600</xdr:colOff>
      <xdr:row>38</xdr:row>
      <xdr:rowOff>38520</xdr:rowOff>
    </xdr:from>
    <xdr:to>
      <xdr:col>14</xdr:col>
      <xdr:colOff>798120</xdr:colOff>
      <xdr:row>59</xdr:row>
      <xdr:rowOff>171360</xdr:rowOff>
    </xdr:to>
    <xdr:pic>
      <xdr:nvPicPr>
        <xdr:cNvPr id="1" name="Picture 1" descr=""/>
        <xdr:cNvPicPr/>
      </xdr:nvPicPr>
      <xdr:blipFill>
        <a:blip r:embed="rId1"/>
        <a:srcRect l="15988" t="25441" r="32049" b="16892"/>
        <a:stretch/>
      </xdr:blipFill>
      <xdr:spPr>
        <a:xfrm>
          <a:off x="2028960" y="8439480"/>
          <a:ext cx="7801200" cy="4133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7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4" hidden="false" style="1" width="9.14285714285714" collapsed="true"/>
    <col min="15" max="15" hidden="false" style="1" width="16.4234693877551" collapsed="true"/>
    <col min="16" max="16" hidden="false" style="1" width="11.2857142857143" collapsed="true"/>
    <col min="17" max="1025" hidden="false" style="1" width="9.14285714285714" collapsed="true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/>
    </row>
    <row r="2" customFormat="false" ht="15" hidden="false" customHeight="true" outlineLevel="0" collapsed="false">
      <c r="A2" s="2"/>
      <c r="B2" s="2"/>
      <c r="C2" s="3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"/>
      <c r="R2" s="2"/>
    </row>
    <row r="3" customFormat="false" ht="15" hidden="false" customHeight="false" outlineLevel="0" collapsed="false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"/>
      <c r="R3" s="2"/>
    </row>
    <row r="4" customFormat="false" ht="15" hidden="false" customHeight="false" outlineLevel="0" collapsed="false">
      <c r="A4" s="2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"/>
      <c r="R4" s="2"/>
    </row>
    <row r="5" customFormat="false" ht="15" hidden="false" customHeight="fals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customFormat="false" ht="15" hidden="false" customHeight="false" outlineLevel="0" collapsed="false">
      <c r="A6" s="2"/>
      <c r="B6" s="4"/>
      <c r="C6" s="4"/>
      <c r="D6" s="4"/>
      <c r="E6" s="4"/>
      <c r="F6" s="4"/>
      <c r="G6" s="4"/>
      <c r="H6" s="4"/>
      <c r="I6" s="4"/>
      <c r="J6" s="4"/>
      <c r="K6" s="2"/>
      <c r="L6" s="2"/>
      <c r="M6" s="2"/>
      <c r="N6" s="2"/>
      <c r="O6" s="2"/>
      <c r="P6" s="2"/>
      <c r="Q6" s="2"/>
      <c r="R6" s="2"/>
    </row>
    <row r="7" customFormat="false" ht="26.25" hidden="false" customHeight="false" outlineLevel="0" collapsed="false">
      <c r="A7" s="2"/>
      <c r="B7" s="4"/>
      <c r="C7" s="5" t="s">
        <v>1</v>
      </c>
      <c r="D7" s="5"/>
      <c r="E7" s="5"/>
      <c r="F7" s="5"/>
      <c r="G7" s="5"/>
      <c r="H7" s="5"/>
      <c r="I7" s="5"/>
      <c r="J7" s="4"/>
      <c r="K7" s="2"/>
      <c r="L7" s="2"/>
      <c r="M7" s="2"/>
      <c r="N7" s="2"/>
      <c r="O7" s="2"/>
      <c r="P7" s="2"/>
      <c r="Q7" s="2"/>
      <c r="R7" s="2"/>
    </row>
    <row r="8" customFormat="false" ht="15" hidden="false" customHeight="false" outlineLevel="0" collapsed="false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customFormat="false" ht="15" hidden="false" customHeight="false" outlineLevel="0" collapsed="false">
      <c r="A9" s="2"/>
      <c r="B9" s="2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2"/>
      <c r="R9" s="2"/>
    </row>
    <row r="10" customFormat="false" ht="18.75" hidden="false" customHeight="false" outlineLevel="0" collapsed="false">
      <c r="A10" s="2"/>
      <c r="B10" s="2"/>
      <c r="C10" s="6"/>
      <c r="D10" s="6"/>
      <c r="E10" s="7" t="s">
        <v>2</v>
      </c>
      <c r="F10" s="7"/>
      <c r="G10" s="7"/>
      <c r="H10" s="7"/>
      <c r="I10" s="8"/>
      <c r="J10" s="8"/>
      <c r="K10" s="8"/>
      <c r="L10" s="8"/>
      <c r="M10" s="8"/>
      <c r="N10" s="9" t="s">
        <v>3</v>
      </c>
      <c r="O10" s="10" t="n">
        <v>14</v>
      </c>
      <c r="P10" s="8" t="s">
        <v>4</v>
      </c>
      <c r="Q10" s="2"/>
      <c r="R10" s="2"/>
    </row>
    <row r="11" customFormat="false" ht="18.75" hidden="false" customHeight="false" outlineLevel="0" collapsed="false">
      <c r="A11" s="2"/>
      <c r="B11" s="2"/>
      <c r="C11" s="6"/>
      <c r="D11" s="6"/>
      <c r="E11" s="8"/>
      <c r="F11" s="8"/>
      <c r="G11" s="8"/>
      <c r="H11" s="8"/>
      <c r="I11" s="8"/>
      <c r="J11" s="8"/>
      <c r="K11" s="8"/>
      <c r="L11" s="8"/>
      <c r="M11" s="8"/>
      <c r="N11" s="9"/>
      <c r="O11" s="8"/>
      <c r="P11" s="8"/>
      <c r="Q11" s="2"/>
      <c r="R11" s="2"/>
    </row>
    <row r="12" customFormat="false" ht="20.25" hidden="false" customHeight="false" outlineLevel="0" collapsed="false">
      <c r="A12" s="2"/>
      <c r="B12" s="2"/>
      <c r="C12" s="6"/>
      <c r="D12" s="6"/>
      <c r="E12" s="7" t="s">
        <v>5</v>
      </c>
      <c r="F12" s="7"/>
      <c r="G12" s="7"/>
      <c r="H12" s="7"/>
      <c r="I12" s="8"/>
      <c r="J12" s="8"/>
      <c r="K12" s="8"/>
      <c r="L12" s="8"/>
      <c r="M12" s="8"/>
      <c r="N12" s="9" t="s">
        <v>6</v>
      </c>
      <c r="O12" s="11" t="n">
        <v>4120</v>
      </c>
      <c r="P12" s="8" t="s">
        <v>7</v>
      </c>
      <c r="Q12" s="2"/>
      <c r="R12" s="2"/>
    </row>
    <row r="13" customFormat="false" ht="20.25" hidden="false" customHeight="false" outlineLevel="0" collapsed="false">
      <c r="A13" s="2"/>
      <c r="B13" s="2"/>
      <c r="C13" s="6"/>
      <c r="D13" s="6"/>
      <c r="E13" s="8"/>
      <c r="F13" s="8"/>
      <c r="G13" s="8"/>
      <c r="H13" s="8"/>
      <c r="I13" s="8"/>
      <c r="J13" s="8"/>
      <c r="K13" s="8"/>
      <c r="L13" s="8"/>
      <c r="M13" s="8"/>
      <c r="N13" s="9"/>
      <c r="O13" s="8"/>
      <c r="P13" s="8"/>
      <c r="Q13" s="2"/>
      <c r="R13" s="2"/>
    </row>
    <row r="14" customFormat="false" ht="20.25" hidden="false" customHeight="false" outlineLevel="0" collapsed="false">
      <c r="A14" s="2"/>
      <c r="B14" s="2"/>
      <c r="C14" s="6"/>
      <c r="D14" s="6"/>
      <c r="E14" s="7" t="s">
        <v>8</v>
      </c>
      <c r="F14" s="7"/>
      <c r="G14" s="7"/>
      <c r="H14" s="7"/>
      <c r="I14" s="8"/>
      <c r="J14" s="8"/>
      <c r="K14" s="8"/>
      <c r="L14" s="8"/>
      <c r="M14" s="8"/>
      <c r="N14" s="9" t="s">
        <v>9</v>
      </c>
      <c r="O14" s="12" t="n">
        <v>20000</v>
      </c>
      <c r="P14" s="8" t="s">
        <v>10</v>
      </c>
      <c r="Q14" s="2"/>
      <c r="R14" s="2"/>
    </row>
    <row r="15" customFormat="false" ht="18.75" hidden="false" customHeight="false" outlineLevel="0" collapsed="false">
      <c r="A15" s="2"/>
      <c r="B15" s="2"/>
      <c r="C15" s="6"/>
      <c r="D15" s="6"/>
      <c r="E15" s="8"/>
      <c r="F15" s="8"/>
      <c r="G15" s="8"/>
      <c r="H15" s="8"/>
      <c r="I15" s="8"/>
      <c r="J15" s="8"/>
      <c r="K15" s="8"/>
      <c r="L15" s="8"/>
      <c r="M15" s="8"/>
      <c r="N15" s="9"/>
      <c r="O15" s="8"/>
      <c r="P15" s="8"/>
      <c r="Q15" s="2"/>
      <c r="R15" s="2"/>
    </row>
    <row r="16" customFormat="false" ht="20.25" hidden="false" customHeight="false" outlineLevel="0" collapsed="false">
      <c r="A16" s="2"/>
      <c r="B16" s="2"/>
      <c r="C16" s="6"/>
      <c r="D16" s="6"/>
      <c r="E16" s="7" t="s">
        <v>11</v>
      </c>
      <c r="F16" s="7"/>
      <c r="G16" s="7"/>
      <c r="H16" s="7"/>
      <c r="I16" s="8"/>
      <c r="J16" s="8"/>
      <c r="K16" s="8"/>
      <c r="L16" s="8"/>
      <c r="M16" s="8"/>
      <c r="N16" s="9" t="s">
        <v>12</v>
      </c>
      <c r="O16" s="12" t="n">
        <v>2</v>
      </c>
      <c r="P16" s="8" t="s">
        <v>4</v>
      </c>
      <c r="Q16" s="2"/>
      <c r="R16" s="2"/>
    </row>
    <row r="17" customFormat="false" ht="18.75" hidden="false" customHeight="false" outlineLevel="0" collapsed="false">
      <c r="A17" s="2"/>
      <c r="B17" s="2"/>
      <c r="C17" s="6"/>
      <c r="D17" s="6"/>
      <c r="E17" s="8"/>
      <c r="F17" s="8"/>
      <c r="G17" s="8"/>
      <c r="H17" s="8"/>
      <c r="I17" s="8"/>
      <c r="J17" s="8"/>
      <c r="K17" s="8"/>
      <c r="L17" s="8"/>
      <c r="M17" s="8"/>
      <c r="N17" s="9"/>
      <c r="O17" s="8"/>
      <c r="P17" s="8"/>
      <c r="Q17" s="2"/>
      <c r="R17" s="2"/>
    </row>
    <row r="18" customFormat="false" ht="20.25" hidden="false" customHeight="false" outlineLevel="0" collapsed="false">
      <c r="A18" s="2"/>
      <c r="B18" s="2"/>
      <c r="C18" s="6"/>
      <c r="D18" s="6"/>
      <c r="E18" s="7" t="s">
        <v>13</v>
      </c>
      <c r="F18" s="7"/>
      <c r="G18" s="7"/>
      <c r="H18" s="7"/>
      <c r="I18" s="8"/>
      <c r="J18" s="8"/>
      <c r="K18" s="8"/>
      <c r="L18" s="8"/>
      <c r="M18" s="8"/>
      <c r="N18" s="9" t="s">
        <v>14</v>
      </c>
      <c r="O18" s="12" t="n">
        <v>20000</v>
      </c>
      <c r="P18" s="8" t="s">
        <v>10</v>
      </c>
      <c r="Q18" s="2"/>
      <c r="R18" s="2"/>
    </row>
    <row r="19" customFormat="false" ht="18.75" hidden="false" customHeight="false" outlineLevel="0" collapsed="false">
      <c r="A19" s="2"/>
      <c r="B19" s="2"/>
      <c r="C19" s="6"/>
      <c r="D19" s="6"/>
      <c r="E19" s="8"/>
      <c r="F19" s="8"/>
      <c r="G19" s="8"/>
      <c r="H19" s="8"/>
      <c r="I19" s="8"/>
      <c r="J19" s="8"/>
      <c r="K19" s="8"/>
      <c r="L19" s="8"/>
      <c r="M19" s="8"/>
      <c r="N19" s="9"/>
      <c r="O19" s="8"/>
      <c r="P19" s="8"/>
      <c r="Q19" s="2"/>
      <c r="R19" s="2"/>
    </row>
    <row r="20" customFormat="false" ht="20.25" hidden="false" customHeight="false" outlineLevel="0" collapsed="false">
      <c r="A20" s="2"/>
      <c r="B20" s="2"/>
      <c r="C20" s="6"/>
      <c r="D20" s="6"/>
      <c r="E20" s="7" t="s">
        <v>15</v>
      </c>
      <c r="F20" s="7"/>
      <c r="G20" s="7"/>
      <c r="H20" s="7"/>
      <c r="I20" s="8"/>
      <c r="J20" s="8"/>
      <c r="K20" s="8"/>
      <c r="L20" s="8"/>
      <c r="M20" s="8"/>
      <c r="N20" s="9" t="s">
        <v>16</v>
      </c>
      <c r="O20" s="12" t="n">
        <v>6.5</v>
      </c>
      <c r="P20" s="8" t="s">
        <v>4</v>
      </c>
      <c r="Q20" s="2"/>
      <c r="R20" s="2"/>
    </row>
    <row r="21" customFormat="false" ht="18.75" hidden="false" customHeight="false" outlineLevel="0" collapsed="false">
      <c r="A21" s="2"/>
      <c r="B21" s="2"/>
      <c r="C21" s="6"/>
      <c r="D21" s="6"/>
      <c r="E21" s="8"/>
      <c r="F21" s="8"/>
      <c r="G21" s="8"/>
      <c r="H21" s="8"/>
      <c r="I21" s="8"/>
      <c r="J21" s="8"/>
      <c r="K21" s="8"/>
      <c r="L21" s="8"/>
      <c r="M21" s="8"/>
      <c r="N21" s="9"/>
      <c r="O21" s="8"/>
      <c r="P21" s="8"/>
      <c r="Q21" s="2"/>
      <c r="R21" s="2"/>
    </row>
    <row r="22" customFormat="false" ht="15" hidden="false" customHeight="false" outlineLevel="0" collapsed="false">
      <c r="A22" s="2"/>
      <c r="B22" s="2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13"/>
      <c r="O22" s="6"/>
      <c r="P22" s="6"/>
      <c r="Q22" s="2"/>
      <c r="R22" s="2"/>
    </row>
    <row r="23" customFormat="false" ht="15" hidden="false" customHeight="false" outlineLevel="0" collapsed="false">
      <c r="A23" s="2"/>
      <c r="B23" s="2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13"/>
      <c r="O23" s="6"/>
      <c r="P23" s="6"/>
      <c r="Q23" s="2"/>
      <c r="R23" s="2"/>
    </row>
    <row r="24" customFormat="false" ht="15" hidden="false" customHeight="false" outlineLevel="0" collapsed="false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4"/>
      <c r="O24" s="2"/>
      <c r="P24" s="2"/>
      <c r="Q24" s="2"/>
      <c r="R24" s="2"/>
    </row>
    <row r="25" customFormat="false" ht="26.25" hidden="false" customHeight="false" outlineLevel="0" collapsed="false">
      <c r="A25" s="2"/>
      <c r="B25" s="2"/>
      <c r="C25" s="5" t="s">
        <v>17</v>
      </c>
      <c r="D25" s="5"/>
      <c r="E25" s="5"/>
      <c r="F25" s="5"/>
      <c r="G25" s="15"/>
      <c r="H25" s="15"/>
      <c r="I25" s="15"/>
      <c r="J25" s="2"/>
      <c r="K25" s="2"/>
      <c r="L25" s="2"/>
      <c r="M25" s="2"/>
      <c r="N25" s="14"/>
      <c r="O25" s="2"/>
      <c r="P25" s="2"/>
      <c r="Q25" s="2"/>
      <c r="R25" s="2"/>
    </row>
    <row r="26" customFormat="false" ht="15" hidden="false" customHeight="false" outlineLevel="0" collapsed="false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"/>
      <c r="O26" s="2"/>
      <c r="P26" s="2"/>
      <c r="Q26" s="2"/>
      <c r="R26" s="2"/>
    </row>
    <row r="27" customFormat="false" ht="18.75" hidden="false" customHeight="false" outlineLevel="0" collapsed="false">
      <c r="A27" s="2"/>
      <c r="B27" s="2"/>
      <c r="C27" s="6"/>
      <c r="D27" s="8"/>
      <c r="E27" s="8"/>
      <c r="F27" s="8"/>
      <c r="G27" s="8"/>
      <c r="H27" s="8"/>
      <c r="I27" s="8"/>
      <c r="J27" s="8"/>
      <c r="K27" s="8"/>
      <c r="L27" s="8"/>
      <c r="M27" s="8"/>
      <c r="N27" s="9"/>
      <c r="O27" s="8"/>
      <c r="P27" s="8"/>
      <c r="Q27" s="2"/>
      <c r="R27" s="2"/>
    </row>
    <row r="28" customFormat="false" ht="20.25" hidden="false" customHeight="false" outlineLevel="0" collapsed="false">
      <c r="A28" s="2"/>
      <c r="B28" s="2"/>
      <c r="C28" s="6"/>
      <c r="D28" s="8"/>
      <c r="E28" s="7" t="s">
        <v>18</v>
      </c>
      <c r="F28" s="7"/>
      <c r="G28" s="7"/>
      <c r="H28" s="8"/>
      <c r="I28" s="8"/>
      <c r="J28" s="8"/>
      <c r="K28" s="8"/>
      <c r="L28" s="8"/>
      <c r="M28" s="8"/>
      <c r="N28" s="9" t="s">
        <v>19</v>
      </c>
      <c r="O28" s="16" t="n">
        <f aca="false">MAX(Momente!Y14:Y86)</f>
        <v>167467.8565</v>
      </c>
      <c r="P28" s="8" t="s">
        <v>20</v>
      </c>
      <c r="Q28" s="2"/>
      <c r="R28" s="2"/>
    </row>
    <row r="29" customFormat="false" ht="18.75" hidden="false" customHeight="false" outlineLevel="0" collapsed="false">
      <c r="A29" s="2"/>
      <c r="B29" s="2"/>
      <c r="C29" s="6"/>
      <c r="D29" s="8"/>
      <c r="E29" s="7"/>
      <c r="F29" s="7"/>
      <c r="G29" s="7"/>
      <c r="H29" s="8"/>
      <c r="I29" s="8"/>
      <c r="J29" s="8"/>
      <c r="K29" s="8"/>
      <c r="L29" s="8"/>
      <c r="M29" s="8"/>
      <c r="N29" s="9"/>
      <c r="O29" s="8"/>
      <c r="P29" s="8"/>
      <c r="Q29" s="2"/>
      <c r="R29" s="2"/>
    </row>
    <row r="30" customFormat="false" ht="21.75" hidden="false" customHeight="false" outlineLevel="0" collapsed="false">
      <c r="A30" s="2"/>
      <c r="B30" s="2"/>
      <c r="C30" s="6"/>
      <c r="D30" s="8"/>
      <c r="E30" s="7" t="s">
        <v>21</v>
      </c>
      <c r="F30" s="7"/>
      <c r="G30" s="7"/>
      <c r="H30" s="8"/>
      <c r="I30" s="8"/>
      <c r="J30" s="8"/>
      <c r="K30" s="8"/>
      <c r="L30" s="8"/>
      <c r="M30" s="8"/>
      <c r="N30" s="9" t="s">
        <v>22</v>
      </c>
      <c r="O30" s="17" t="n">
        <f aca="false">(Mmax/Iy)*(h/2)</f>
        <v>103.859126373005</v>
      </c>
      <c r="P30" s="8" t="s">
        <v>23</v>
      </c>
      <c r="Q30" s="2"/>
      <c r="R30" s="2"/>
    </row>
    <row r="31" customFormat="false" ht="18.75" hidden="false" customHeight="false" outlineLevel="0" collapsed="false">
      <c r="A31" s="2"/>
      <c r="B31" s="2"/>
      <c r="C31" s="6"/>
      <c r="D31" s="8"/>
      <c r="E31" s="7"/>
      <c r="F31" s="7"/>
      <c r="G31" s="7"/>
      <c r="H31" s="8"/>
      <c r="I31" s="8"/>
      <c r="J31" s="8"/>
      <c r="K31" s="8"/>
      <c r="L31" s="8"/>
      <c r="M31" s="8"/>
      <c r="N31" s="9"/>
      <c r="O31" s="8"/>
      <c r="P31" s="8"/>
      <c r="Q31" s="2"/>
      <c r="R31" s="2"/>
    </row>
    <row r="32" customFormat="false" ht="20.25" hidden="false" customHeight="false" outlineLevel="0" collapsed="false">
      <c r="A32" s="2"/>
      <c r="B32" s="2"/>
      <c r="C32" s="6"/>
      <c r="D32" s="8"/>
      <c r="E32" s="7" t="s">
        <v>24</v>
      </c>
      <c r="F32" s="7"/>
      <c r="G32" s="7"/>
      <c r="H32" s="8"/>
      <c r="I32" s="8"/>
      <c r="J32" s="8"/>
      <c r="K32" s="8"/>
      <c r="L32" s="8"/>
      <c r="M32" s="8"/>
      <c r="N32" s="9" t="s">
        <v>25</v>
      </c>
      <c r="O32" s="17" t="n">
        <f aca="false">Momente!AD14</f>
        <v>7</v>
      </c>
      <c r="P32" s="8" t="s">
        <v>4</v>
      </c>
      <c r="Q32" s="2"/>
      <c r="R32" s="2"/>
    </row>
    <row r="33" customFormat="false" ht="15" hidden="false" customHeight="false" outlineLevel="0" collapsed="false">
      <c r="A33" s="2"/>
      <c r="B33" s="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"/>
      <c r="R33" s="2"/>
    </row>
    <row r="34" customFormat="false" ht="15" hidden="false" customHeight="false" outlineLevel="0" collapsed="false">
      <c r="A34" s="2"/>
      <c r="B34" s="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"/>
      <c r="R34" s="2"/>
    </row>
    <row r="35" customFormat="false" ht="15" hidden="false" customHeight="false" outlineLevel="0" collapsed="false">
      <c r="A35" s="2"/>
      <c r="B35" s="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"/>
      <c r="R35" s="2"/>
    </row>
    <row r="36" customFormat="false" ht="15" hidden="false" customHeight="false" outlineLevel="0" collapsed="false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customFormat="false" ht="26.25" hidden="false" customHeight="false" outlineLevel="0" collapsed="false">
      <c r="A37" s="2"/>
      <c r="B37" s="2"/>
      <c r="C37" s="5" t="s">
        <v>26</v>
      </c>
      <c r="D37" s="5"/>
      <c r="E37" s="5"/>
      <c r="F37" s="5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customFormat="false" ht="15" hidden="false" customHeight="false" outlineLevel="0" collapsed="false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customFormat="false" ht="15" hidden="false" customHeight="false" outlineLevel="0" collapsed="false">
      <c r="A39" s="2"/>
      <c r="B39" s="2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2"/>
      <c r="R39" s="2"/>
    </row>
    <row r="40" customFormat="false" ht="15" hidden="false" customHeight="false" outlineLevel="0" collapsed="false">
      <c r="A40" s="2"/>
      <c r="B40" s="2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2"/>
      <c r="R40" s="2"/>
    </row>
    <row r="41" customFormat="false" ht="15" hidden="false" customHeight="false" outlineLevel="0" collapsed="false">
      <c r="A41" s="2"/>
      <c r="B41" s="2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2"/>
      <c r="R41" s="2"/>
    </row>
    <row r="42" customFormat="false" ht="15" hidden="false" customHeight="false" outlineLevel="0" collapsed="false">
      <c r="A42" s="2"/>
      <c r="B42" s="2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2"/>
      <c r="R42" s="2"/>
    </row>
    <row r="43" customFormat="false" ht="15" hidden="false" customHeight="false" outlineLevel="0" collapsed="false">
      <c r="A43" s="2"/>
      <c r="B43" s="2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2"/>
      <c r="R43" s="2"/>
    </row>
    <row r="44" customFormat="false" ht="15" hidden="false" customHeight="false" outlineLevel="0" collapsed="false">
      <c r="A44" s="2"/>
      <c r="B44" s="2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2"/>
      <c r="R44" s="2"/>
    </row>
    <row r="45" customFormat="false" ht="15" hidden="false" customHeight="false" outlineLevel="0" collapsed="false">
      <c r="A45" s="2"/>
      <c r="B45" s="2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2"/>
      <c r="R45" s="2"/>
    </row>
    <row r="46" customFormat="false" ht="15" hidden="false" customHeight="false" outlineLevel="0" collapsed="false">
      <c r="A46" s="2"/>
      <c r="B46" s="2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2"/>
      <c r="R46" s="2"/>
    </row>
    <row r="47" customFormat="false" ht="15" hidden="false" customHeight="false" outlineLevel="0" collapsed="false">
      <c r="A47" s="2"/>
      <c r="B47" s="2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2"/>
      <c r="R47" s="2"/>
    </row>
    <row r="48" customFormat="false" ht="15" hidden="false" customHeight="false" outlineLevel="0" collapsed="false">
      <c r="A48" s="2"/>
      <c r="B48" s="2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2"/>
      <c r="R48" s="2"/>
    </row>
    <row r="49" customFormat="false" ht="15" hidden="false" customHeight="false" outlineLevel="0" collapsed="false">
      <c r="A49" s="2"/>
      <c r="B49" s="2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2"/>
      <c r="R49" s="2"/>
    </row>
    <row r="50" customFormat="false" ht="15" hidden="false" customHeight="false" outlineLevel="0" collapsed="false">
      <c r="A50" s="2"/>
      <c r="B50" s="2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2"/>
      <c r="R50" s="2"/>
    </row>
    <row r="51" customFormat="false" ht="15" hidden="false" customHeight="false" outlineLevel="0" collapsed="false">
      <c r="A51" s="2"/>
      <c r="B51" s="2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2"/>
      <c r="R51" s="2"/>
    </row>
    <row r="52" customFormat="false" ht="15" hidden="false" customHeight="false" outlineLevel="0" collapsed="false">
      <c r="A52" s="2"/>
      <c r="B52" s="2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2"/>
      <c r="R52" s="2"/>
    </row>
    <row r="53" customFormat="false" ht="15" hidden="false" customHeight="false" outlineLevel="0" collapsed="false">
      <c r="A53" s="2"/>
      <c r="B53" s="2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2"/>
      <c r="R53" s="2"/>
    </row>
    <row r="54" customFormat="false" ht="15" hidden="false" customHeight="false" outlineLevel="0" collapsed="false">
      <c r="A54" s="2"/>
      <c r="B54" s="2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2"/>
      <c r="R54" s="2"/>
    </row>
    <row r="55" customFormat="false" ht="15" hidden="false" customHeight="false" outlineLevel="0" collapsed="false">
      <c r="A55" s="2"/>
      <c r="B55" s="2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2"/>
      <c r="R55" s="2"/>
    </row>
    <row r="56" customFormat="false" ht="15" hidden="false" customHeight="false" outlineLevel="0" collapsed="false">
      <c r="A56" s="2"/>
      <c r="B56" s="2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2"/>
      <c r="R56" s="2"/>
    </row>
    <row r="57" customFormat="false" ht="15" hidden="false" customHeight="false" outlineLevel="0" collapsed="false">
      <c r="A57" s="2"/>
      <c r="B57" s="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2"/>
      <c r="R57" s="2"/>
    </row>
    <row r="58" customFormat="false" ht="15" hidden="false" customHeight="false" outlineLevel="0" collapsed="false">
      <c r="A58" s="2"/>
      <c r="B58" s="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2"/>
      <c r="R58" s="2"/>
    </row>
    <row r="59" customFormat="false" ht="15" hidden="false" customHeight="false" outlineLevel="0" collapsed="false">
      <c r="A59" s="2"/>
      <c r="B59" s="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2"/>
      <c r="R59" s="2"/>
    </row>
    <row r="60" customFormat="false" ht="15" hidden="false" customHeight="false" outlineLevel="0" collapsed="false">
      <c r="A60" s="2"/>
      <c r="B60" s="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2"/>
      <c r="R60" s="2"/>
    </row>
    <row r="61" customFormat="false" ht="15" hidden="false" customHeight="false" outlineLevel="0" collapsed="false">
      <c r="A61" s="2"/>
      <c r="B61" s="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2"/>
      <c r="R61" s="2"/>
    </row>
    <row r="62" customFormat="false" ht="15" hidden="false" customHeight="false" outlineLevel="0" collapsed="false">
      <c r="A62" s="2"/>
      <c r="B62" s="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"/>
      <c r="R62" s="2"/>
    </row>
    <row r="63" customFormat="false" ht="15" hidden="false" customHeight="false" outlineLevel="0" collapsed="false">
      <c r="A63" s="2"/>
      <c r="B63" s="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"/>
      <c r="R63" s="2"/>
    </row>
    <row r="64" customFormat="false" ht="15" hidden="false" customHeight="false" outlineLevel="0" collapsed="false">
      <c r="A64" s="2"/>
      <c r="B64" s="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"/>
      <c r="R64" s="2"/>
    </row>
    <row r="65" customFormat="false" ht="15" hidden="false" customHeight="false" outlineLevel="0" collapsed="false">
      <c r="A65" s="2"/>
      <c r="B65" s="2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2"/>
      <c r="R65" s="2"/>
    </row>
    <row r="66" customFormat="false" ht="15" hidden="false" customHeight="false" outlineLevel="0" collapsed="false">
      <c r="A66" s="2"/>
      <c r="B66" s="2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"/>
      <c r="R66" s="2"/>
    </row>
    <row r="67" customFormat="false" ht="15" hidden="false" customHeight="false" outlineLevel="0" collapsed="false">
      <c r="A67" s="2"/>
      <c r="B67" s="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"/>
      <c r="R67" s="2"/>
    </row>
    <row r="68" customFormat="false" ht="15" hidden="false" customHeight="false" outlineLevel="0" collapsed="false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customFormat="false" ht="15" hidden="false" customHeight="false" outlineLevel="0" collapsed="false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customFormat="false" ht="15" hidden="false" customHeight="false" outlineLevel="0" collapsed="false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</sheetData>
  <sheetProtection sheet="false"/>
  <mergeCells count="4">
    <mergeCell ref="C2:P4"/>
    <mergeCell ref="C7:I7"/>
    <mergeCell ref="C25:F25"/>
    <mergeCell ref="C37:F37"/>
  </mergeCells>
  <dataValidations count="5">
    <dataValidation allowBlank="true" error="Die Summe aus Eigengewicht und Auflast darf nicht negativ sein." operator="greaterThanOrEqual" prompt="Bitte geben Sie hier die Summe des Eigengewichts und der Auflast ein." showDropDown="false" showErrorMessage="true" showInputMessage="true" sqref="O12" type="whole">
      <formula1>0</formula1>
      <formula2>0</formula2>
    </dataValidation>
    <dataValidation allowBlank="true" error="Die Einzellast z1 darf nicht negativ sein." operator="greaterThanOrEqual" prompt="Bitte geben Sie die Gewünschte Einzellast Pz1 ein." showDropDown="false" showErrorMessage="true" showInputMessage="true" sqref="O14" type="decimal">
      <formula1>0</formula1>
      <formula2>0</formula2>
    </dataValidation>
    <dataValidation allowBlank="true" error="Bitte geben Sie eine Länge ein, die zwischen 0 und 14 Metern liegt." operator="between" prompt="Bitte geben Sie die Position der Einzellast x1 ein." showDropDown="false" showErrorMessage="true" showInputMessage="true" sqref="O16" type="decimal">
      <formula1>0</formula1>
      <formula2>14</formula2>
    </dataValidation>
    <dataValidation allowBlank="true" error="Die Einzellast Pz2 darf nicht negativ sein." operator="greaterThanOrEqual" prompt="Bitte geben Sie die Einzellast Pz2 ein." showDropDown="false" showErrorMessage="true" showInputMessage="true" sqref="O18" type="decimal">
      <formula1>0</formula1>
      <formula2>0</formula2>
    </dataValidation>
    <dataValidation allowBlank="true" error="Die Position der Einzellast x2 muss zwischen 0 und 14 Metern liegen." operator="between" prompt="Bitte geben Sie die Position der Einzellast x2 ein." showDropDown="false" showErrorMessage="true" showInputMessage="true" sqref="O20" type="decimal">
      <formula1>0</formula1>
      <formula2>14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4" hidden="false" style="1" width="9.14285714285714" collapsed="true"/>
    <col min="15" max="15" hidden="false" style="1" width="11.9948979591837" collapsed="true"/>
    <col min="16" max="1025" hidden="false" style="1" width="9.14285714285714" collapsed="true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/>
    </row>
    <row r="2" customFormat="false" ht="15" hidden="false" customHeight="true" outlineLevel="0" collapsed="false">
      <c r="A2" s="2"/>
      <c r="B2" s="2"/>
      <c r="C2" s="3" t="s">
        <v>27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"/>
      <c r="R2" s="2"/>
    </row>
    <row r="3" customFormat="false" ht="15" hidden="false" customHeight="true" outlineLevel="0" collapsed="false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"/>
      <c r="R3" s="2"/>
    </row>
    <row r="4" customFormat="false" ht="15" hidden="false" customHeight="true" outlineLevel="0" collapsed="false">
      <c r="A4" s="2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"/>
      <c r="R4" s="2"/>
    </row>
    <row r="5" customFormat="false" ht="15" hidden="false" customHeight="fals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customFormat="false" ht="1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customFormat="false" ht="26.25" hidden="false" customHeight="false" outlineLevel="0" collapsed="false">
      <c r="A7" s="2"/>
      <c r="B7" s="2"/>
      <c r="C7" s="5" t="s">
        <v>28</v>
      </c>
      <c r="D7" s="5"/>
      <c r="E7" s="5"/>
      <c r="F7" s="5"/>
      <c r="G7" s="5"/>
      <c r="H7" s="5"/>
      <c r="I7" s="5"/>
      <c r="J7" s="5"/>
      <c r="K7" s="5"/>
      <c r="L7" s="2"/>
      <c r="M7" s="2"/>
      <c r="N7" s="2"/>
      <c r="O7" s="2"/>
      <c r="P7" s="2"/>
      <c r="Q7" s="2"/>
      <c r="R7" s="2"/>
    </row>
    <row r="8" customFormat="false" ht="15" hidden="false" customHeight="false" outlineLevel="0" collapsed="false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customFormat="false" ht="15" hidden="false" customHeight="false" outlineLevel="0" collapsed="false">
      <c r="A9" s="2"/>
      <c r="B9" s="2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2"/>
      <c r="R9" s="2"/>
    </row>
    <row r="10" customFormat="false" ht="18.75" hidden="false" customHeight="false" outlineLevel="0" collapsed="false">
      <c r="A10" s="2"/>
      <c r="B10" s="2"/>
      <c r="C10" s="6"/>
      <c r="D10" s="6"/>
      <c r="E10" s="8" t="s">
        <v>29</v>
      </c>
      <c r="F10" s="8"/>
      <c r="G10" s="8"/>
      <c r="H10" s="8"/>
      <c r="I10" s="8"/>
      <c r="J10" s="8"/>
      <c r="K10" s="8"/>
      <c r="L10" s="8"/>
      <c r="M10" s="8"/>
      <c r="N10" s="9" t="s">
        <v>30</v>
      </c>
      <c r="O10" s="12" t="n">
        <v>30</v>
      </c>
      <c r="P10" s="8" t="s">
        <v>31</v>
      </c>
      <c r="Q10" s="2"/>
      <c r="R10" s="2"/>
    </row>
    <row r="11" customFormat="false" ht="18.75" hidden="false" customHeight="false" outlineLevel="0" collapsed="false">
      <c r="A11" s="2"/>
      <c r="B11" s="2"/>
      <c r="C11" s="6"/>
      <c r="D11" s="6"/>
      <c r="E11" s="8"/>
      <c r="F11" s="8"/>
      <c r="G11" s="8"/>
      <c r="H11" s="8"/>
      <c r="I11" s="8"/>
      <c r="J11" s="8"/>
      <c r="K11" s="8"/>
      <c r="L11" s="8"/>
      <c r="M11" s="8"/>
      <c r="N11" s="9"/>
      <c r="O11" s="8"/>
      <c r="P11" s="8"/>
      <c r="Q11" s="2"/>
      <c r="R11" s="2"/>
    </row>
    <row r="12" customFormat="false" ht="18.75" hidden="false" customHeight="false" outlineLevel="0" collapsed="false">
      <c r="A12" s="2"/>
      <c r="B12" s="2"/>
      <c r="C12" s="6"/>
      <c r="D12" s="6"/>
      <c r="E12" s="8" t="s">
        <v>32</v>
      </c>
      <c r="F12" s="8"/>
      <c r="G12" s="8"/>
      <c r="H12" s="8"/>
      <c r="I12" s="8"/>
      <c r="J12" s="8"/>
      <c r="K12" s="8"/>
      <c r="L12" s="8"/>
      <c r="M12" s="8"/>
      <c r="N12" s="9" t="s">
        <v>33</v>
      </c>
      <c r="O12" s="12" t="n">
        <v>30</v>
      </c>
      <c r="P12" s="8" t="s">
        <v>31</v>
      </c>
      <c r="Q12" s="2"/>
      <c r="R12" s="2"/>
    </row>
    <row r="13" customFormat="false" ht="18.75" hidden="false" customHeight="false" outlineLevel="0" collapsed="false">
      <c r="A13" s="2"/>
      <c r="B13" s="2"/>
      <c r="C13" s="6"/>
      <c r="D13" s="6"/>
      <c r="E13" s="8"/>
      <c r="F13" s="8"/>
      <c r="G13" s="8"/>
      <c r="H13" s="8"/>
      <c r="I13" s="8"/>
      <c r="J13" s="8"/>
      <c r="K13" s="8"/>
      <c r="L13" s="8"/>
      <c r="M13" s="8"/>
      <c r="N13" s="9"/>
      <c r="O13" s="8"/>
      <c r="P13" s="8"/>
      <c r="Q13" s="2"/>
      <c r="R13" s="2"/>
    </row>
    <row r="14" customFormat="false" ht="18.75" hidden="false" customHeight="false" outlineLevel="0" collapsed="false">
      <c r="A14" s="2"/>
      <c r="B14" s="2"/>
      <c r="C14" s="6"/>
      <c r="D14" s="6"/>
      <c r="E14" s="8" t="s">
        <v>34</v>
      </c>
      <c r="F14" s="8"/>
      <c r="G14" s="8"/>
      <c r="H14" s="8"/>
      <c r="I14" s="8"/>
      <c r="J14" s="8"/>
      <c r="K14" s="8"/>
      <c r="L14" s="8"/>
      <c r="M14" s="8"/>
      <c r="N14" s="9" t="s">
        <v>35</v>
      </c>
      <c r="O14" s="12" t="n">
        <v>1.1</v>
      </c>
      <c r="P14" s="8" t="s">
        <v>31</v>
      </c>
      <c r="Q14" s="2"/>
      <c r="R14" s="2"/>
    </row>
    <row r="15" customFormat="false" ht="18.75" hidden="false" customHeight="false" outlineLevel="0" collapsed="false">
      <c r="A15" s="2"/>
      <c r="B15" s="2"/>
      <c r="C15" s="6"/>
      <c r="D15" s="6"/>
      <c r="E15" s="8"/>
      <c r="F15" s="8"/>
      <c r="G15" s="8"/>
      <c r="H15" s="8"/>
      <c r="I15" s="8"/>
      <c r="J15" s="8"/>
      <c r="K15" s="8"/>
      <c r="L15" s="8"/>
      <c r="M15" s="8"/>
      <c r="N15" s="9"/>
      <c r="O15" s="8"/>
      <c r="P15" s="8"/>
      <c r="Q15" s="2"/>
      <c r="R15" s="2"/>
    </row>
    <row r="16" customFormat="false" ht="18.75" hidden="false" customHeight="false" outlineLevel="0" collapsed="false">
      <c r="A16" s="2"/>
      <c r="B16" s="2"/>
      <c r="C16" s="6"/>
      <c r="D16" s="6"/>
      <c r="E16" s="8" t="s">
        <v>36</v>
      </c>
      <c r="F16" s="8"/>
      <c r="G16" s="8"/>
      <c r="H16" s="8"/>
      <c r="I16" s="8"/>
      <c r="J16" s="8"/>
      <c r="K16" s="8"/>
      <c r="L16" s="8"/>
      <c r="M16" s="8"/>
      <c r="N16" s="9" t="s">
        <v>37</v>
      </c>
      <c r="O16" s="12" t="n">
        <v>1.9</v>
      </c>
      <c r="P16" s="8" t="s">
        <v>31</v>
      </c>
      <c r="Q16" s="2"/>
      <c r="R16" s="2"/>
    </row>
    <row r="17" customFormat="false" ht="18.75" hidden="false" customHeight="false" outlineLevel="0" collapsed="false">
      <c r="A17" s="2"/>
      <c r="B17" s="2"/>
      <c r="C17" s="6"/>
      <c r="D17" s="6"/>
      <c r="E17" s="8"/>
      <c r="F17" s="8"/>
      <c r="G17" s="8"/>
      <c r="H17" s="8"/>
      <c r="I17" s="8"/>
      <c r="J17" s="8"/>
      <c r="K17" s="8"/>
      <c r="L17" s="8"/>
      <c r="M17" s="8"/>
      <c r="N17" s="9"/>
      <c r="O17" s="8"/>
      <c r="P17" s="8"/>
      <c r="Q17" s="2"/>
      <c r="R17" s="2"/>
    </row>
    <row r="18" customFormat="false" ht="21" hidden="false" customHeight="false" outlineLevel="0" collapsed="false">
      <c r="A18" s="2"/>
      <c r="B18" s="2"/>
      <c r="C18" s="6"/>
      <c r="D18" s="6"/>
      <c r="E18" s="8" t="s">
        <v>38</v>
      </c>
      <c r="F18" s="8"/>
      <c r="G18" s="8"/>
      <c r="H18" s="8"/>
      <c r="I18" s="8"/>
      <c r="J18" s="8"/>
      <c r="K18" s="8"/>
      <c r="L18" s="8"/>
      <c r="M18" s="8"/>
      <c r="N18" s="18" t="s">
        <v>39</v>
      </c>
      <c r="O18" s="12" t="n">
        <v>7850</v>
      </c>
      <c r="P18" s="8" t="s">
        <v>40</v>
      </c>
      <c r="Q18" s="2"/>
      <c r="R18" s="2"/>
    </row>
    <row r="19" customFormat="false" ht="15" hidden="false" customHeight="false" outlineLevel="0" collapsed="false">
      <c r="A19" s="2"/>
      <c r="B19" s="2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13"/>
      <c r="O19" s="6"/>
      <c r="P19" s="6"/>
      <c r="Q19" s="2"/>
      <c r="R19" s="2"/>
    </row>
    <row r="20" customFormat="false" ht="15" hidden="false" customHeight="false" outlineLevel="0" collapsed="false">
      <c r="A20" s="2"/>
      <c r="B20" s="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13"/>
      <c r="O20" s="6"/>
      <c r="P20" s="6"/>
      <c r="Q20" s="2"/>
      <c r="R20" s="2"/>
    </row>
    <row r="21" customFormat="false" ht="15" hidden="false" customHeight="false" outlineLevel="0" collapsed="false">
      <c r="A21" s="2"/>
      <c r="B21" s="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13"/>
      <c r="O21" s="6"/>
      <c r="P21" s="6"/>
      <c r="Q21" s="2"/>
      <c r="R21" s="2"/>
    </row>
    <row r="22" customFormat="false" ht="15" hidden="false" customHeight="false" outlineLevel="0" collapsed="false">
      <c r="A22" s="2"/>
      <c r="B22" s="2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13"/>
      <c r="O22" s="6"/>
      <c r="P22" s="6"/>
      <c r="Q22" s="2"/>
      <c r="R22" s="2"/>
    </row>
    <row r="23" customFormat="false" ht="15" hidden="false" customHeight="false" outlineLevel="0" collapsed="false">
      <c r="A23" s="2"/>
      <c r="B23" s="2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13"/>
      <c r="O23" s="6"/>
      <c r="P23" s="6"/>
      <c r="Q23" s="2"/>
      <c r="R23" s="2"/>
    </row>
    <row r="24" customFormat="false" ht="15" hidden="false" customHeight="false" outlineLevel="0" collapsed="false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4"/>
      <c r="O24" s="2"/>
      <c r="P24" s="2"/>
      <c r="Q24" s="2"/>
      <c r="R24" s="2"/>
    </row>
    <row r="25" customFormat="false" ht="26.25" hidden="false" customHeight="false" outlineLevel="0" collapsed="false">
      <c r="A25" s="2"/>
      <c r="B25" s="2"/>
      <c r="C25" s="5" t="s">
        <v>17</v>
      </c>
      <c r="D25" s="5"/>
      <c r="E25" s="5"/>
      <c r="F25" s="5"/>
      <c r="G25" s="5"/>
      <c r="H25" s="15"/>
      <c r="I25" s="15"/>
      <c r="J25" s="2"/>
      <c r="K25" s="2"/>
      <c r="L25" s="2"/>
      <c r="M25" s="2"/>
      <c r="N25" s="14"/>
      <c r="O25" s="2"/>
      <c r="P25" s="2"/>
      <c r="Q25" s="2"/>
      <c r="R25" s="2"/>
    </row>
    <row r="26" customFormat="false" ht="15" hidden="false" customHeight="false" outlineLevel="0" collapsed="false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"/>
      <c r="O26" s="2"/>
      <c r="P26" s="2"/>
      <c r="Q26" s="2"/>
      <c r="R26" s="2"/>
    </row>
    <row r="27" customFormat="false" ht="15" hidden="false" customHeight="false" outlineLevel="0" collapsed="false">
      <c r="A27" s="2"/>
      <c r="B27" s="2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13"/>
      <c r="O27" s="6"/>
      <c r="P27" s="6"/>
      <c r="Q27" s="2"/>
      <c r="R27" s="2"/>
    </row>
    <row r="28" customFormat="false" ht="21" hidden="false" customHeight="false" outlineLevel="0" collapsed="false">
      <c r="A28" s="2"/>
      <c r="B28" s="2"/>
      <c r="C28" s="6"/>
      <c r="D28" s="6"/>
      <c r="E28" s="8" t="s">
        <v>41</v>
      </c>
      <c r="F28" s="8"/>
      <c r="G28" s="8"/>
      <c r="H28" s="8"/>
      <c r="I28" s="8"/>
      <c r="J28" s="8"/>
      <c r="K28" s="8"/>
      <c r="L28" s="8"/>
      <c r="M28" s="8"/>
      <c r="N28" s="9" t="s">
        <v>42</v>
      </c>
      <c r="O28" s="19" t="n">
        <f aca="false">(t*b)*2+(h-2*t)*s</f>
        <v>142.82</v>
      </c>
      <c r="P28" s="8" t="s">
        <v>43</v>
      </c>
      <c r="Q28" s="2"/>
      <c r="R28" s="2"/>
    </row>
    <row r="29" customFormat="false" ht="18.75" hidden="false" customHeight="false" outlineLevel="0" collapsed="false">
      <c r="A29" s="2"/>
      <c r="B29" s="2"/>
      <c r="C29" s="6"/>
      <c r="D29" s="6"/>
      <c r="E29" s="8"/>
      <c r="F29" s="8"/>
      <c r="G29" s="8"/>
      <c r="H29" s="8"/>
      <c r="I29" s="8"/>
      <c r="J29" s="8"/>
      <c r="K29" s="8"/>
      <c r="L29" s="8"/>
      <c r="M29" s="8"/>
      <c r="N29" s="9"/>
      <c r="O29" s="8"/>
      <c r="P29" s="8"/>
      <c r="Q29" s="2"/>
      <c r="R29" s="2"/>
    </row>
    <row r="30" customFormat="false" ht="21.75" hidden="false" customHeight="false" outlineLevel="0" collapsed="false">
      <c r="A30" s="2"/>
      <c r="B30" s="2"/>
      <c r="C30" s="6"/>
      <c r="D30" s="6"/>
      <c r="E30" s="8" t="s">
        <v>44</v>
      </c>
      <c r="F30" s="8"/>
      <c r="G30" s="8"/>
      <c r="H30" s="8"/>
      <c r="I30" s="8"/>
      <c r="J30" s="8"/>
      <c r="K30" s="8"/>
      <c r="L30" s="8"/>
      <c r="M30" s="8"/>
      <c r="N30" s="9" t="s">
        <v>45</v>
      </c>
      <c r="O30" s="17" t="n">
        <f aca="false">((b*h^3)-(b-s)*(h-t*2)^3)/12</f>
        <v>24186.7800666667</v>
      </c>
      <c r="P30" s="8" t="s">
        <v>46</v>
      </c>
      <c r="Q30" s="2"/>
      <c r="R30" s="2"/>
    </row>
    <row r="31" customFormat="false" ht="18.75" hidden="false" customHeight="false" outlineLevel="0" collapsed="false">
      <c r="A31" s="2"/>
      <c r="B31" s="2"/>
      <c r="C31" s="6"/>
      <c r="D31" s="6"/>
      <c r="E31" s="8"/>
      <c r="F31" s="8"/>
      <c r="G31" s="8"/>
      <c r="H31" s="8"/>
      <c r="I31" s="8"/>
      <c r="J31" s="8"/>
      <c r="K31" s="8"/>
      <c r="L31" s="8"/>
      <c r="M31" s="8"/>
      <c r="N31" s="9"/>
      <c r="O31" s="8"/>
      <c r="P31" s="8"/>
      <c r="Q31" s="2"/>
      <c r="R31" s="2"/>
    </row>
    <row r="32" customFormat="false" ht="20.25" hidden="false" customHeight="false" outlineLevel="0" collapsed="false">
      <c r="A32" s="2"/>
      <c r="B32" s="2"/>
      <c r="C32" s="6"/>
      <c r="D32" s="6"/>
      <c r="E32" s="8" t="s">
        <v>47</v>
      </c>
      <c r="F32" s="8"/>
      <c r="G32" s="8"/>
      <c r="H32" s="8"/>
      <c r="I32" s="8"/>
      <c r="J32" s="8"/>
      <c r="K32" s="8"/>
      <c r="L32" s="8"/>
      <c r="M32" s="8"/>
      <c r="N32" s="9" t="s">
        <v>48</v>
      </c>
      <c r="O32" s="19" t="n">
        <f aca="false">(((A/1000)*L)*y)/L</f>
        <v>1121.137</v>
      </c>
      <c r="P32" s="8" t="s">
        <v>7</v>
      </c>
      <c r="Q32" s="2"/>
      <c r="R32" s="2"/>
    </row>
    <row r="33" customFormat="false" ht="18.75" hidden="false" customHeight="false" outlineLevel="0" collapsed="false">
      <c r="A33" s="2"/>
      <c r="B33" s="2"/>
      <c r="C33" s="6"/>
      <c r="D33" s="6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customFormat="false" ht="18.75" hidden="false" customHeight="false" outlineLevel="0" collapsed="false">
      <c r="A34" s="2"/>
      <c r="B34" s="2"/>
      <c r="C34" s="6"/>
      <c r="D34" s="6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2"/>
      <c r="R34" s="2"/>
    </row>
    <row r="35" customFormat="false" ht="15" hidden="false" customHeight="false" outlineLevel="0" collapsed="false">
      <c r="A35" s="2"/>
      <c r="B35" s="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"/>
      <c r="R35" s="2"/>
    </row>
    <row r="36" customFormat="false" ht="15" hidden="false" customHeight="false" outlineLevel="0" collapsed="false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customFormat="false" ht="15" hidden="false" customHeight="false" outlineLevel="0" collapsed="false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customFormat="false" ht="15" hidden="false" customHeight="false" outlineLevel="0" collapsed="false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customFormat="false" ht="15" hidden="false" customHeight="false" outlineLevel="0" collapsed="false">
      <c r="A39" s="2"/>
      <c r="B39" s="2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"/>
      <c r="R39" s="2"/>
    </row>
    <row r="40" customFormat="false" ht="15" hidden="false" customHeight="false" outlineLevel="0" collapsed="false">
      <c r="A40" s="2"/>
      <c r="B40" s="2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"/>
      <c r="R40" s="2"/>
    </row>
    <row r="41" customFormat="false" ht="15" hidden="false" customHeight="false" outlineLevel="0" collapsed="false">
      <c r="A41" s="2"/>
      <c r="B41" s="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"/>
      <c r="R41" s="2"/>
    </row>
    <row r="42" customFormat="false" ht="15" hidden="false" customHeight="false" outlineLevel="0" collapsed="false">
      <c r="A42" s="2"/>
      <c r="B42" s="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"/>
      <c r="R42" s="2"/>
    </row>
    <row r="43" customFormat="false" ht="15" hidden="false" customHeight="false" outlineLevel="0" collapsed="false">
      <c r="A43" s="2"/>
      <c r="B43" s="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"/>
      <c r="R43" s="2"/>
    </row>
    <row r="44" customFormat="false" ht="15" hidden="false" customHeight="false" outlineLevel="0" collapsed="false">
      <c r="A44" s="2"/>
      <c r="B44" s="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"/>
      <c r="R44" s="2"/>
    </row>
    <row r="45" customFormat="false" ht="15" hidden="false" customHeight="false" outlineLevel="0" collapsed="false">
      <c r="A45" s="2"/>
      <c r="B45" s="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  <c r="R45" s="2"/>
    </row>
    <row r="46" customFormat="false" ht="15" hidden="false" customHeight="false" outlineLevel="0" collapsed="false">
      <c r="A46" s="2"/>
      <c r="B46" s="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"/>
      <c r="R46" s="2"/>
    </row>
    <row r="47" customFormat="false" ht="15" hidden="false" customHeight="false" outlineLevel="0" collapsed="false">
      <c r="A47" s="2"/>
      <c r="B47" s="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"/>
      <c r="R47" s="2"/>
    </row>
    <row r="48" customFormat="false" ht="15" hidden="false" customHeight="false" outlineLevel="0" collapsed="false">
      <c r="A48" s="2"/>
      <c r="B48" s="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"/>
      <c r="R48" s="2"/>
    </row>
    <row r="49" customFormat="false" ht="15" hidden="false" customHeight="false" outlineLevel="0" collapsed="false">
      <c r="A49" s="2"/>
      <c r="B49" s="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"/>
      <c r="R49" s="2"/>
    </row>
    <row r="50" customFormat="false" ht="15" hidden="false" customHeight="false" outlineLevel="0" collapsed="false">
      <c r="A50" s="2"/>
      <c r="B50" s="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"/>
      <c r="R50" s="2"/>
    </row>
    <row r="51" customFormat="false" ht="15" hidden="false" customHeight="false" outlineLevel="0" collapsed="false">
      <c r="A51" s="2"/>
      <c r="B51" s="2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"/>
      <c r="R51" s="2"/>
    </row>
    <row r="52" customFormat="false" ht="15" hidden="false" customHeight="false" outlineLevel="0" collapsed="false">
      <c r="A52" s="2"/>
      <c r="B52" s="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"/>
      <c r="R52" s="2"/>
    </row>
    <row r="53" customFormat="false" ht="15" hidden="false" customHeight="false" outlineLevel="0" collapsed="false">
      <c r="A53" s="2"/>
      <c r="B53" s="2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"/>
      <c r="R53" s="2"/>
    </row>
    <row r="54" customFormat="false" ht="15" hidden="false" customHeight="false" outlineLevel="0" collapsed="false">
      <c r="A54" s="2"/>
      <c r="B54" s="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"/>
      <c r="R54" s="2"/>
    </row>
    <row r="55" customFormat="false" ht="15" hidden="false" customHeight="false" outlineLevel="0" collapsed="false">
      <c r="A55" s="2"/>
      <c r="B55" s="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"/>
      <c r="R55" s="2"/>
    </row>
    <row r="56" customFormat="false" ht="15" hidden="false" customHeight="false" outlineLevel="0" collapsed="false">
      <c r="A56" s="2"/>
      <c r="B56" s="2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"/>
      <c r="R56" s="2"/>
    </row>
    <row r="57" customFormat="false" ht="15" hidden="false" customHeight="false" outlineLevel="0" collapsed="false">
      <c r="A57" s="2"/>
      <c r="B57" s="2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"/>
      <c r="R57" s="2"/>
    </row>
    <row r="58" customFormat="false" ht="15" hidden="false" customHeight="false" outlineLevel="0" collapsed="false">
      <c r="A58" s="2"/>
      <c r="B58" s="2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"/>
      <c r="R58" s="2"/>
    </row>
    <row r="59" customFormat="false" ht="15" hidden="false" customHeight="false" outlineLevel="0" collapsed="false">
      <c r="A59" s="2"/>
      <c r="B59" s="2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"/>
      <c r="R59" s="2"/>
    </row>
    <row r="60" customFormat="false" ht="15" hidden="false" customHeight="false" outlineLevel="0" collapsed="false">
      <c r="A60" s="2"/>
      <c r="B60" s="2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"/>
      <c r="R60" s="2"/>
    </row>
    <row r="61" customFormat="false" ht="15" hidden="false" customHeight="false" outlineLevel="0" collapsed="false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customFormat="false" ht="15" hidden="false" customHeight="false" outlineLevel="0" collapsed="false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customFormat="false" ht="15" hidden="false" customHeight="false" outlineLevel="0" collapsed="false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</sheetData>
  <sheetProtection sheet="false"/>
  <mergeCells count="3">
    <mergeCell ref="C2:P4"/>
    <mergeCell ref="C7:K7"/>
    <mergeCell ref="C25:G25"/>
  </mergeCells>
  <dataValidations count="1">
    <dataValidation allowBlank="true" error="Der gewünschte Wert darf nicht negativ sein." operator="greaterThanOrEqual" showDropDown="false" showErrorMessage="true" showInputMessage="true" sqref="O10 O12 O14 O16 O18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8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8.72959183673469" collapsed="true"/>
    <col min="4" max="4" hidden="false" style="0" width="8.72959183673469" collapsed="true"/>
    <col min="5" max="5" hidden="false" style="0" width="7.71428571428571" collapsed="true"/>
    <col min="6" max="8" hidden="false" style="0" width="8.72959183673469" collapsed="true"/>
    <col min="9" max="9" hidden="false" style="0" width="7.29081632653061" collapsed="true"/>
    <col min="10" max="31" hidden="false" style="0" width="8.72959183673469" collapsed="true"/>
    <col min="32" max="32" hidden="false" style="0" width="10.0" collapsed="true"/>
    <col min="33" max="1025" hidden="false" style="0" width="8.72959183673469" collapsed="true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/>
    </row>
    <row r="2" customFormat="false" ht="1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customFormat="false" ht="39" hidden="false" customHeight="false" outlineLevel="0" collapsed="false">
      <c r="A3" s="2"/>
      <c r="B3" s="2"/>
      <c r="C3" s="21" t="s">
        <v>49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"/>
      <c r="AC3" s="2"/>
      <c r="AD3" s="2"/>
      <c r="AE3" s="2"/>
      <c r="AF3" s="2"/>
      <c r="AG3" s="2"/>
    </row>
    <row r="4" customFormat="false" ht="15" hidden="false" customHeight="fals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customFormat="false" ht="15" hidden="false" customHeight="false" outlineLevel="0" collapsed="false">
      <c r="A5" s="2"/>
      <c r="B5" s="2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2"/>
      <c r="AC5" s="2"/>
      <c r="AD5" s="2"/>
      <c r="AE5" s="2"/>
      <c r="AF5" s="2"/>
      <c r="AG5" s="2"/>
    </row>
    <row r="6" customFormat="false" ht="15" hidden="false" customHeight="false" outlineLevel="0" collapsed="false">
      <c r="A6" s="2"/>
      <c r="B6" s="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2"/>
      <c r="AC6" s="2"/>
      <c r="AD6" s="2"/>
      <c r="AE6" s="2"/>
      <c r="AF6" s="2"/>
      <c r="AG6" s="2"/>
    </row>
    <row r="7" customFormat="false" ht="51.75" hidden="false" customHeight="true" outlineLevel="0" collapsed="false">
      <c r="A7" s="2"/>
      <c r="B7" s="22"/>
      <c r="C7" s="23" t="s">
        <v>50</v>
      </c>
      <c r="D7" s="23"/>
      <c r="E7" s="23"/>
      <c r="F7" s="22"/>
      <c r="G7" s="23" t="s">
        <v>51</v>
      </c>
      <c r="H7" s="23"/>
      <c r="I7" s="23"/>
      <c r="J7" s="22"/>
      <c r="K7" s="23" t="s">
        <v>52</v>
      </c>
      <c r="L7" s="23"/>
      <c r="M7" s="22"/>
      <c r="N7" s="24"/>
      <c r="O7" s="23" t="s">
        <v>53</v>
      </c>
      <c r="P7" s="23"/>
      <c r="Q7" s="23"/>
      <c r="R7" s="22"/>
      <c r="S7" s="23" t="s">
        <v>54</v>
      </c>
      <c r="T7" s="23"/>
      <c r="U7" s="22"/>
      <c r="V7" s="23" t="s">
        <v>55</v>
      </c>
      <c r="W7" s="23"/>
      <c r="X7" s="22"/>
      <c r="Y7" s="2"/>
      <c r="Z7" s="2"/>
      <c r="AA7" s="2"/>
      <c r="AB7" s="2"/>
      <c r="AC7" s="2"/>
      <c r="AD7" s="2"/>
      <c r="AE7" s="2"/>
      <c r="AF7" s="2"/>
      <c r="AG7" s="2"/>
    </row>
    <row r="8" customFormat="false" ht="18.75" hidden="false" customHeight="false" outlineLevel="0" collapsed="false">
      <c r="A8" s="2"/>
      <c r="B8" s="25"/>
      <c r="C8" s="26" t="s">
        <v>4</v>
      </c>
      <c r="D8" s="26"/>
      <c r="E8" s="26"/>
      <c r="F8" s="25"/>
      <c r="G8" s="26" t="s">
        <v>4</v>
      </c>
      <c r="H8" s="26"/>
      <c r="I8" s="26"/>
      <c r="J8" s="25"/>
      <c r="K8" s="27" t="s">
        <v>4</v>
      </c>
      <c r="L8" s="27"/>
      <c r="M8" s="25"/>
      <c r="N8" s="8"/>
      <c r="O8" s="26" t="s">
        <v>7</v>
      </c>
      <c r="P8" s="26"/>
      <c r="Q8" s="26"/>
      <c r="R8" s="25"/>
      <c r="S8" s="26" t="s">
        <v>10</v>
      </c>
      <c r="T8" s="26"/>
      <c r="U8" s="25"/>
      <c r="V8" s="27" t="s">
        <v>10</v>
      </c>
      <c r="W8" s="27"/>
      <c r="X8" s="25"/>
      <c r="Y8" s="25"/>
      <c r="Z8" s="2"/>
      <c r="AA8" s="2"/>
      <c r="AB8" s="2"/>
      <c r="AC8" s="2"/>
      <c r="AD8" s="2"/>
      <c r="AE8" s="2"/>
      <c r="AF8" s="2"/>
      <c r="AG8" s="2"/>
    </row>
    <row r="9" customFormat="false" ht="18.75" hidden="false" customHeight="false" outlineLevel="0" collapsed="false">
      <c r="A9" s="2"/>
      <c r="B9" s="25"/>
      <c r="C9" s="28" t="n">
        <f aca="false">Ergebnisse!O16</f>
        <v>2</v>
      </c>
      <c r="D9" s="28"/>
      <c r="E9" s="28"/>
      <c r="F9" s="8"/>
      <c r="G9" s="28" t="n">
        <f aca="false">Ergebnisse!O20</f>
        <v>6.5</v>
      </c>
      <c r="H9" s="28"/>
      <c r="I9" s="28"/>
      <c r="J9" s="8"/>
      <c r="K9" s="29" t="n">
        <f aca="false">Ergebnisse!O10</f>
        <v>14</v>
      </c>
      <c r="L9" s="29"/>
      <c r="M9" s="8"/>
      <c r="N9" s="8"/>
      <c r="O9" s="29" t="n">
        <f aca="false">Ergebnisse!O12</f>
        <v>4120</v>
      </c>
      <c r="P9" s="29"/>
      <c r="Q9" s="29"/>
      <c r="R9" s="8"/>
      <c r="S9" s="29" t="n">
        <f aca="false">Ergebnisse!O14</f>
        <v>20000</v>
      </c>
      <c r="T9" s="29"/>
      <c r="U9" s="8"/>
      <c r="V9" s="29" t="n">
        <f aca="false">Ergebnisse!O18</f>
        <v>20000</v>
      </c>
      <c r="W9" s="29"/>
      <c r="X9" s="8"/>
      <c r="Y9" s="8"/>
      <c r="Z9" s="6"/>
      <c r="AA9" s="6"/>
      <c r="AB9" s="2"/>
      <c r="AC9" s="2"/>
      <c r="AD9" s="2"/>
      <c r="AE9" s="2"/>
      <c r="AF9" s="2"/>
      <c r="AG9" s="2"/>
    </row>
    <row r="10" customFormat="false" ht="18.75" hidden="false" customHeight="false" outlineLevel="0" collapsed="false">
      <c r="A10" s="2"/>
      <c r="B10" s="25"/>
      <c r="C10" s="30"/>
      <c r="D10" s="30"/>
      <c r="E10" s="30"/>
      <c r="F10" s="8"/>
      <c r="G10" s="30"/>
      <c r="H10" s="30"/>
      <c r="I10" s="30"/>
      <c r="J10" s="8"/>
      <c r="K10" s="31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6"/>
      <c r="AA10" s="6"/>
      <c r="AB10" s="2"/>
      <c r="AC10" s="2"/>
      <c r="AD10" s="2"/>
      <c r="AE10" s="2"/>
      <c r="AF10" s="2"/>
      <c r="AG10" s="2"/>
    </row>
    <row r="11" customFormat="false" ht="18.75" hidden="false" customHeight="false" outlineLevel="0" collapsed="false">
      <c r="A11" s="2"/>
      <c r="B11" s="25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6"/>
      <c r="AA11" s="6"/>
      <c r="AB11" s="2"/>
      <c r="AC11" s="2"/>
      <c r="AD11" s="2"/>
      <c r="AE11" s="2"/>
      <c r="AF11" s="2"/>
      <c r="AG11" s="2"/>
    </row>
    <row r="12" customFormat="false" ht="20.25" hidden="false" customHeight="false" outlineLevel="0" collapsed="false">
      <c r="A12" s="2"/>
      <c r="B12" s="25"/>
      <c r="C12" s="26" t="s">
        <v>56</v>
      </c>
      <c r="D12" s="26"/>
      <c r="E12" s="26"/>
      <c r="F12" s="25"/>
      <c r="G12" s="26" t="s">
        <v>57</v>
      </c>
      <c r="H12" s="26"/>
      <c r="I12" s="26"/>
      <c r="J12" s="25"/>
      <c r="K12" s="26" t="s">
        <v>58</v>
      </c>
      <c r="L12" s="26"/>
      <c r="M12" s="25"/>
      <c r="N12" s="8"/>
      <c r="O12" s="26" t="s">
        <v>59</v>
      </c>
      <c r="P12" s="26"/>
      <c r="Q12" s="26"/>
      <c r="R12" s="25"/>
      <c r="S12" s="26" t="s">
        <v>60</v>
      </c>
      <c r="T12" s="26"/>
      <c r="U12" s="25"/>
      <c r="V12" s="26" t="s">
        <v>61</v>
      </c>
      <c r="W12" s="26"/>
      <c r="X12" s="25"/>
      <c r="Y12" s="26" t="s">
        <v>62</v>
      </c>
      <c r="Z12" s="26"/>
      <c r="AA12" s="2"/>
      <c r="AB12" s="2"/>
      <c r="AC12" s="2"/>
      <c r="AD12" s="2"/>
      <c r="AE12" s="2"/>
      <c r="AF12" s="2"/>
      <c r="AG12" s="2"/>
    </row>
    <row r="13" customFormat="false" ht="20.25" hidden="false" customHeight="false" outlineLevel="0" collapsed="false">
      <c r="A13" s="2"/>
      <c r="B13" s="25"/>
      <c r="C13" s="26" t="s">
        <v>4</v>
      </c>
      <c r="D13" s="26"/>
      <c r="E13" s="26"/>
      <c r="F13" s="25"/>
      <c r="G13" s="26" t="s">
        <v>4</v>
      </c>
      <c r="H13" s="26"/>
      <c r="I13" s="26"/>
      <c r="J13" s="25"/>
      <c r="K13" s="26" t="s">
        <v>4</v>
      </c>
      <c r="L13" s="26"/>
      <c r="M13" s="25"/>
      <c r="N13" s="8"/>
      <c r="O13" s="26" t="s">
        <v>20</v>
      </c>
      <c r="P13" s="26"/>
      <c r="Q13" s="26"/>
      <c r="R13" s="25"/>
      <c r="S13" s="26" t="s">
        <v>20</v>
      </c>
      <c r="T13" s="26"/>
      <c r="U13" s="25"/>
      <c r="V13" s="26" t="s">
        <v>20</v>
      </c>
      <c r="W13" s="26"/>
      <c r="X13" s="25"/>
      <c r="Y13" s="26" t="s">
        <v>20</v>
      </c>
      <c r="Z13" s="26"/>
      <c r="AA13" s="2"/>
      <c r="AB13" s="2"/>
      <c r="AC13" s="2"/>
      <c r="AD13" s="27" t="s">
        <v>63</v>
      </c>
      <c r="AE13" s="27"/>
      <c r="AF13" s="27"/>
      <c r="AG13" s="2"/>
    </row>
    <row r="14" customFormat="false" ht="15" hidden="false" customHeight="false" outlineLevel="0" collapsed="false">
      <c r="A14" s="2"/>
      <c r="B14" s="2"/>
      <c r="C14" s="32" t="n">
        <v>0</v>
      </c>
      <c r="D14" s="32"/>
      <c r="E14" s="32"/>
      <c r="F14" s="33"/>
      <c r="G14" s="32" t="n">
        <f aca="false">C14/K9</f>
        <v>0</v>
      </c>
      <c r="H14" s="32"/>
      <c r="I14" s="32"/>
      <c r="J14" s="33"/>
      <c r="K14" s="32" t="n">
        <f aca="false">(L-C14)/L</f>
        <v>1</v>
      </c>
      <c r="L14" s="32"/>
      <c r="M14" s="6"/>
      <c r="N14" s="6"/>
      <c r="O14" s="34" t="n">
        <f aca="false">((G14*K14)/2)*(qz*L^2)</f>
        <v>0</v>
      </c>
      <c r="P14" s="34"/>
      <c r="Q14" s="34"/>
      <c r="R14" s="35"/>
      <c r="S14" s="34" t="n">
        <f aca="false">IF(C14&lt;=$C$9,G14*($K$9-$C$9)*$S$9,C14*K14*$S$9)</f>
        <v>0</v>
      </c>
      <c r="T14" s="34"/>
      <c r="U14" s="35"/>
      <c r="V14" s="34" t="n">
        <f aca="false">IF(C14&lt;=$G$9,G14*($K$9-$G$9)*$V$9,K14*C14*$V$9)</f>
        <v>0</v>
      </c>
      <c r="W14" s="34"/>
      <c r="X14" s="35"/>
      <c r="Y14" s="34" t="n">
        <f aca="false">O14+S14+V14</f>
        <v>0</v>
      </c>
      <c r="Z14" s="34"/>
      <c r="AA14" s="32" t="n">
        <v>0</v>
      </c>
      <c r="AB14" s="32"/>
      <c r="AC14" s="32"/>
      <c r="AD14" s="32" t="n">
        <f aca="false">VLOOKUP(MAX(Y14:Z84),Y14:AC84,3,0)</f>
        <v>7</v>
      </c>
      <c r="AE14" s="32"/>
      <c r="AF14" s="32"/>
      <c r="AG14" s="2"/>
    </row>
    <row r="15" customFormat="false" ht="15" hidden="false" customHeight="false" outlineLevel="0" collapsed="false">
      <c r="A15" s="2"/>
      <c r="B15" s="2"/>
      <c r="C15" s="32" t="n">
        <f aca="false">IF($K$9=3.5,C14+0.05,IF($K$9=7,C14+0.1,IF($K$9=10.5,C14+0.15,IF($K$9=14,C14+0.2))))</f>
        <v>0.2</v>
      </c>
      <c r="D15" s="32"/>
      <c r="E15" s="32"/>
      <c r="F15" s="33"/>
      <c r="G15" s="32" t="n">
        <f aca="false">C15/L</f>
        <v>0.0142857142857143</v>
      </c>
      <c r="H15" s="32"/>
      <c r="I15" s="32"/>
      <c r="J15" s="33"/>
      <c r="K15" s="32" t="n">
        <f aca="false">(L-C15)/L</f>
        <v>0.985714285714286</v>
      </c>
      <c r="L15" s="32"/>
      <c r="M15" s="6"/>
      <c r="N15" s="6"/>
      <c r="O15" s="34" t="n">
        <f aca="false">((G15*K15)/2)*(qz*L^2)</f>
        <v>1547.16906</v>
      </c>
      <c r="P15" s="34"/>
      <c r="Q15" s="34"/>
      <c r="R15" s="35"/>
      <c r="S15" s="34" t="n">
        <f aca="false">IF(C15&lt;=$C$9,G15*($K$9-$C$9)*$S$9,C15*K15*$S$9)</f>
        <v>3428.57142857143</v>
      </c>
      <c r="T15" s="34"/>
      <c r="U15" s="35"/>
      <c r="V15" s="34" t="n">
        <f aca="false">IF(C15&lt;=$G$9,G15*($K$9-$G$9)*$V$9,K15*C15*$V$9)</f>
        <v>2142.85714285714</v>
      </c>
      <c r="W15" s="34"/>
      <c r="X15" s="35"/>
      <c r="Y15" s="34" t="n">
        <f aca="false">O15+S15+V15</f>
        <v>7118.59763142857</v>
      </c>
      <c r="Z15" s="34"/>
      <c r="AA15" s="32" t="n">
        <f aca="false">IF($K$9=3.5,AA14+0.05,IF($K$9=7,AA14+0.1,IF($K$9=10.5,AA14+0.15,IF($K$9=14,AA14+0.2))))</f>
        <v>0.2</v>
      </c>
      <c r="AB15" s="32"/>
      <c r="AC15" s="32"/>
      <c r="AD15" s="6"/>
      <c r="AE15" s="6"/>
      <c r="AF15" s="6"/>
      <c r="AG15" s="2"/>
    </row>
    <row r="16" customFormat="false" ht="15" hidden="false" customHeight="false" outlineLevel="0" collapsed="false">
      <c r="A16" s="2"/>
      <c r="B16" s="2"/>
      <c r="C16" s="32" t="n">
        <f aca="false">IF($K$9=3.5,C15+0.05,IF($K$9=7,C15+0.1,IF($K$9=10.5,C15+0.15,IF($K$9=14,C15+0.2))))</f>
        <v>0.4</v>
      </c>
      <c r="D16" s="32"/>
      <c r="E16" s="32"/>
      <c r="F16" s="33"/>
      <c r="G16" s="32" t="n">
        <f aca="false">C16/L</f>
        <v>0.0285714285714286</v>
      </c>
      <c r="H16" s="32"/>
      <c r="I16" s="32"/>
      <c r="J16" s="33"/>
      <c r="K16" s="32" t="n">
        <f aca="false">(L-C16)/L</f>
        <v>0.971428571428571</v>
      </c>
      <c r="L16" s="32"/>
      <c r="M16" s="6"/>
      <c r="N16" s="6"/>
      <c r="O16" s="34" t="n">
        <f aca="false">((G16*K16)/2)*(qz*L^2)</f>
        <v>3049.49264</v>
      </c>
      <c r="P16" s="34"/>
      <c r="Q16" s="34"/>
      <c r="R16" s="35"/>
      <c r="S16" s="34" t="n">
        <f aca="false">IF(C16&lt;=$C$9,G16*($K$9-$C$9)*$S$9,C16*K16*$S$9)</f>
        <v>6857.14285714286</v>
      </c>
      <c r="T16" s="34"/>
      <c r="U16" s="35"/>
      <c r="V16" s="34" t="n">
        <f aca="false">IF(C16&lt;=$G$9,G16*($K$9-$G$9)*$V$9,K16*C16*$V$9)</f>
        <v>4285.71428571429</v>
      </c>
      <c r="W16" s="34"/>
      <c r="X16" s="35"/>
      <c r="Y16" s="34" t="n">
        <f aca="false">O16+S16+V16</f>
        <v>14192.3497828571</v>
      </c>
      <c r="Z16" s="34"/>
      <c r="AA16" s="32" t="n">
        <f aca="false">IF($K$9=3.5,AA15+0.05,IF($K$9=7,AA15+0.1,IF($K$9=10.5,AA15+0.15,IF($K$9=14,AA15+0.2))))</f>
        <v>0.4</v>
      </c>
      <c r="AB16" s="32"/>
      <c r="AC16" s="32"/>
      <c r="AD16" s="6"/>
      <c r="AE16" s="6"/>
      <c r="AF16" s="6"/>
      <c r="AG16" s="2"/>
    </row>
    <row r="17" customFormat="false" ht="15" hidden="false" customHeight="false" outlineLevel="0" collapsed="false">
      <c r="A17" s="2"/>
      <c r="B17" s="2"/>
      <c r="C17" s="32" t="n">
        <f aca="false">IF($K$9=3.5,C16+0.05,IF($K$9=7,C16+0.1,IF($K$9=10.5,C16+0.15,IF($K$9=14,C16+0.2))))</f>
        <v>0.6</v>
      </c>
      <c r="D17" s="32"/>
      <c r="E17" s="32"/>
      <c r="F17" s="33"/>
      <c r="G17" s="32" t="n">
        <f aca="false">C17/L</f>
        <v>0.0428571428571429</v>
      </c>
      <c r="H17" s="32"/>
      <c r="I17" s="32"/>
      <c r="J17" s="33"/>
      <c r="K17" s="32" t="n">
        <f aca="false">(L-C17)/L</f>
        <v>0.957142857142857</v>
      </c>
      <c r="L17" s="32"/>
      <c r="M17" s="6"/>
      <c r="N17" s="6"/>
      <c r="O17" s="34" t="n">
        <f aca="false">((G17*K17)/2)*(qz*L^2)</f>
        <v>4506.97074</v>
      </c>
      <c r="P17" s="34"/>
      <c r="Q17" s="34"/>
      <c r="R17" s="35"/>
      <c r="S17" s="34" t="n">
        <f aca="false">IF(C17&lt;=$C$9,G17*($K$9-$C$9)*$S$9,C17*K17*$S$9)</f>
        <v>10285.7142857143</v>
      </c>
      <c r="T17" s="34"/>
      <c r="U17" s="35"/>
      <c r="V17" s="34" t="n">
        <f aca="false">IF(C17&lt;=$G$9,G17*($K$9-$G$9)*$V$9,K17*C17*$V$9)</f>
        <v>6428.57142857143</v>
      </c>
      <c r="W17" s="34"/>
      <c r="X17" s="35"/>
      <c r="Y17" s="34" t="n">
        <f aca="false">O17+S17+V17</f>
        <v>21221.2564542857</v>
      </c>
      <c r="Z17" s="34"/>
      <c r="AA17" s="32" t="n">
        <f aca="false">IF($K$9=3.5,AA16+0.05,IF($K$9=7,AA16+0.1,IF($K$9=10.5,AA16+0.15,IF($K$9=14,AA16+0.2))))</f>
        <v>0.6</v>
      </c>
      <c r="AB17" s="32"/>
      <c r="AC17" s="32"/>
      <c r="AD17" s="6"/>
      <c r="AE17" s="6"/>
      <c r="AF17" s="6"/>
      <c r="AG17" s="2"/>
    </row>
    <row r="18" customFormat="false" ht="15" hidden="false" customHeight="false" outlineLevel="0" collapsed="false">
      <c r="A18" s="2"/>
      <c r="B18" s="2"/>
      <c r="C18" s="32" t="n">
        <f aca="false">IF($K$9=3.5,C17+0.05,IF($K$9=7,C17+0.1,IF($K$9=10.5,C17+0.15,IF($K$9=14,C17+0.2))))</f>
        <v>0.8</v>
      </c>
      <c r="D18" s="32"/>
      <c r="E18" s="32"/>
      <c r="F18" s="33"/>
      <c r="G18" s="32" t="n">
        <f aca="false">C18/L</f>
        <v>0.0571428571428571</v>
      </c>
      <c r="H18" s="32"/>
      <c r="I18" s="32"/>
      <c r="J18" s="33"/>
      <c r="K18" s="32" t="n">
        <f aca="false">(L-C18)/L</f>
        <v>0.942857142857143</v>
      </c>
      <c r="L18" s="32"/>
      <c r="M18" s="6"/>
      <c r="N18" s="6"/>
      <c r="O18" s="34" t="n">
        <f aca="false">((G18*K18)/2)*(qz*L^2)</f>
        <v>5919.60336</v>
      </c>
      <c r="P18" s="34"/>
      <c r="Q18" s="34"/>
      <c r="R18" s="35"/>
      <c r="S18" s="34" t="n">
        <f aca="false">IF(C18&lt;=$C$9,G18*($K$9-$C$9)*$S$9,C18*K18*$S$9)</f>
        <v>13714.2857142857</v>
      </c>
      <c r="T18" s="34"/>
      <c r="U18" s="35"/>
      <c r="V18" s="34" t="n">
        <f aca="false">IF(C18&lt;=$G$9,G18*($K$9-$G$9)*$V$9,K18*C18*$V$9)</f>
        <v>8571.42857142857</v>
      </c>
      <c r="W18" s="34"/>
      <c r="X18" s="35"/>
      <c r="Y18" s="34" t="n">
        <f aca="false">O18+S18+V18</f>
        <v>28205.3176457143</v>
      </c>
      <c r="Z18" s="34"/>
      <c r="AA18" s="32" t="n">
        <f aca="false">IF($K$9=3.5,AA17+0.05,IF($K$9=7,AA17+0.1,IF($K$9=10.5,AA17+0.15,IF($K$9=14,AA17+0.2))))</f>
        <v>0.8</v>
      </c>
      <c r="AB18" s="32"/>
      <c r="AC18" s="32"/>
      <c r="AD18" s="6"/>
      <c r="AE18" s="6"/>
      <c r="AF18" s="6"/>
      <c r="AG18" s="2"/>
    </row>
    <row r="19" customFormat="false" ht="15" hidden="false" customHeight="false" outlineLevel="0" collapsed="false">
      <c r="A19" s="2"/>
      <c r="B19" s="2"/>
      <c r="C19" s="32" t="n">
        <f aca="false">IF($K$9=3.5,C18+0.05,IF($K$9=7,C18+0.1,IF($K$9=10.5,C18+0.15,IF($K$9=14,C18+0.2))))</f>
        <v>1</v>
      </c>
      <c r="D19" s="32"/>
      <c r="E19" s="32"/>
      <c r="F19" s="33"/>
      <c r="G19" s="32" t="n">
        <f aca="false">C19/L</f>
        <v>0.0714285714285714</v>
      </c>
      <c r="H19" s="32"/>
      <c r="I19" s="32"/>
      <c r="J19" s="33"/>
      <c r="K19" s="32" t="n">
        <f aca="false">(L-C19)/L</f>
        <v>0.928571428571429</v>
      </c>
      <c r="L19" s="32"/>
      <c r="M19" s="6"/>
      <c r="N19" s="6"/>
      <c r="O19" s="34" t="n">
        <f aca="false">((G19*K19)/2)*(qz*L^2)</f>
        <v>7287.3905</v>
      </c>
      <c r="P19" s="34"/>
      <c r="Q19" s="34"/>
      <c r="R19" s="35"/>
      <c r="S19" s="34" t="n">
        <f aca="false">IF(C19&lt;=$C$9,G19*($K$9-$C$9)*$S$9,C19*K19*$S$9)</f>
        <v>17142.8571428571</v>
      </c>
      <c r="T19" s="34"/>
      <c r="U19" s="35"/>
      <c r="V19" s="34" t="n">
        <f aca="false">IF(C19&lt;=$G$9,G19*($K$9-$G$9)*$V$9,K19*C19*$V$9)</f>
        <v>10714.2857142857</v>
      </c>
      <c r="W19" s="34"/>
      <c r="X19" s="35"/>
      <c r="Y19" s="34" t="n">
        <f aca="false">O19+S19+V19</f>
        <v>35144.5333571429</v>
      </c>
      <c r="Z19" s="34"/>
      <c r="AA19" s="32" t="n">
        <f aca="false">IF($K$9=3.5,AA18+0.05,IF($K$9=7,AA18+0.1,IF($K$9=10.5,AA18+0.15,IF($K$9=14,AA18+0.2))))</f>
        <v>1</v>
      </c>
      <c r="AB19" s="32"/>
      <c r="AC19" s="32"/>
      <c r="AD19" s="6"/>
      <c r="AE19" s="6"/>
      <c r="AF19" s="6"/>
      <c r="AG19" s="2"/>
    </row>
    <row r="20" customFormat="false" ht="15" hidden="false" customHeight="false" outlineLevel="0" collapsed="false">
      <c r="A20" s="2"/>
      <c r="B20" s="2"/>
      <c r="C20" s="32" t="n">
        <f aca="false">IF($K$9=3.5,C19+0.05,IF($K$9=7,C19+0.1,IF($K$9=10.5,C19+0.15,IF($K$9=14,C19+0.2))))</f>
        <v>1.2</v>
      </c>
      <c r="D20" s="32"/>
      <c r="E20" s="32"/>
      <c r="F20" s="33"/>
      <c r="G20" s="32" t="n">
        <f aca="false">C20/L</f>
        <v>0.0857142857142857</v>
      </c>
      <c r="H20" s="32"/>
      <c r="I20" s="32"/>
      <c r="J20" s="33"/>
      <c r="K20" s="32" t="n">
        <f aca="false">(L-C20)/L</f>
        <v>0.914285714285714</v>
      </c>
      <c r="L20" s="32"/>
      <c r="M20" s="6"/>
      <c r="N20" s="6"/>
      <c r="O20" s="34" t="n">
        <f aca="false">((G20*K20)/2)*(qz*L^2)</f>
        <v>8610.33216</v>
      </c>
      <c r="P20" s="34"/>
      <c r="Q20" s="34"/>
      <c r="R20" s="35"/>
      <c r="S20" s="34" t="n">
        <f aca="false">IF(C20&lt;=$C$9,G20*($K$9-$C$9)*$S$9,C20*K20*$S$9)</f>
        <v>20571.4285714286</v>
      </c>
      <c r="T20" s="34"/>
      <c r="U20" s="35"/>
      <c r="V20" s="34" t="n">
        <f aca="false">IF(C20&lt;=$G$9,G20*($K$9-$G$9)*$V$9,K20*C20*$V$9)</f>
        <v>12857.1428571429</v>
      </c>
      <c r="W20" s="34"/>
      <c r="X20" s="35"/>
      <c r="Y20" s="34" t="n">
        <f aca="false">O20+S20+V20</f>
        <v>42038.9035885714</v>
      </c>
      <c r="Z20" s="34"/>
      <c r="AA20" s="32" t="n">
        <f aca="false">IF($K$9=3.5,AA19+0.05,IF($K$9=7,AA19+0.1,IF($K$9=10.5,AA19+0.15,IF($K$9=14,AA19+0.2))))</f>
        <v>1.2</v>
      </c>
      <c r="AB20" s="32"/>
      <c r="AC20" s="32"/>
      <c r="AD20" s="6"/>
      <c r="AE20" s="6"/>
      <c r="AF20" s="6"/>
      <c r="AG20" s="2"/>
    </row>
    <row r="21" customFormat="false" ht="15" hidden="false" customHeight="false" outlineLevel="0" collapsed="false">
      <c r="A21" s="2"/>
      <c r="B21" s="2"/>
      <c r="C21" s="32" t="n">
        <f aca="false">IF($K$9=3.5,C20+0.05,IF($K$9=7,C20+0.1,IF($K$9=10.5,C20+0.15,IF($K$9=14,C20+0.2))))</f>
        <v>1.4</v>
      </c>
      <c r="D21" s="32"/>
      <c r="E21" s="32"/>
      <c r="F21" s="33"/>
      <c r="G21" s="32" t="n">
        <f aca="false">C21/L</f>
        <v>0.1</v>
      </c>
      <c r="H21" s="32"/>
      <c r="I21" s="32"/>
      <c r="J21" s="33"/>
      <c r="K21" s="32" t="n">
        <f aca="false">(L-C21)/L</f>
        <v>0.9</v>
      </c>
      <c r="L21" s="32"/>
      <c r="M21" s="6"/>
      <c r="N21" s="6"/>
      <c r="O21" s="34" t="n">
        <f aca="false">((G21*K21)/2)*(qz*L^2)</f>
        <v>9888.42834</v>
      </c>
      <c r="P21" s="34"/>
      <c r="Q21" s="34"/>
      <c r="R21" s="35"/>
      <c r="S21" s="34" t="n">
        <f aca="false">IF(C21&lt;=$C$9,G21*($K$9-$C$9)*$S$9,C21*K21*$S$9)</f>
        <v>24000</v>
      </c>
      <c r="T21" s="34"/>
      <c r="U21" s="35"/>
      <c r="V21" s="34" t="n">
        <f aca="false">IF(C21&lt;=$G$9,G21*($K$9-$G$9)*$V$9,K21*C21*$V$9)</f>
        <v>15000</v>
      </c>
      <c r="W21" s="34"/>
      <c r="X21" s="35"/>
      <c r="Y21" s="34" t="n">
        <f aca="false">O21+S21+V21</f>
        <v>48888.42834</v>
      </c>
      <c r="Z21" s="34"/>
      <c r="AA21" s="32" t="n">
        <f aca="false">IF($K$9=3.5,AA20+0.05,IF($K$9=7,AA20+0.1,IF($K$9=10.5,AA20+0.15,IF($K$9=14,AA20+0.2))))</f>
        <v>1.4</v>
      </c>
      <c r="AB21" s="32"/>
      <c r="AC21" s="32"/>
      <c r="AD21" s="6"/>
      <c r="AE21" s="6"/>
      <c r="AF21" s="6"/>
      <c r="AG21" s="2"/>
    </row>
    <row r="22" customFormat="false" ht="15" hidden="false" customHeight="false" outlineLevel="0" collapsed="false">
      <c r="A22" s="2"/>
      <c r="B22" s="2"/>
      <c r="C22" s="32" t="n">
        <f aca="false">IF($K$9=3.5,C21+0.05,IF($K$9=7,C21+0.1,IF($K$9=10.5,C21+0.15,IF($K$9=14,C21+0.2))))</f>
        <v>1.6</v>
      </c>
      <c r="D22" s="32"/>
      <c r="E22" s="32"/>
      <c r="F22" s="33"/>
      <c r="G22" s="32" t="n">
        <f aca="false">C22/L</f>
        <v>0.114285714285714</v>
      </c>
      <c r="H22" s="32"/>
      <c r="I22" s="32"/>
      <c r="J22" s="33"/>
      <c r="K22" s="32" t="n">
        <f aca="false">(L-C22)/L</f>
        <v>0.885714285714286</v>
      </c>
      <c r="L22" s="32"/>
      <c r="M22" s="6"/>
      <c r="N22" s="6"/>
      <c r="O22" s="34" t="n">
        <f aca="false">((G22*K22)/2)*(qz*L^2)</f>
        <v>11121.67904</v>
      </c>
      <c r="P22" s="34"/>
      <c r="Q22" s="34"/>
      <c r="R22" s="35"/>
      <c r="S22" s="34" t="n">
        <f aca="false">IF(C22&lt;=$C$9,G22*($K$9-$C$9)*$S$9,C22*K22*$S$9)</f>
        <v>27428.5714285714</v>
      </c>
      <c r="T22" s="34"/>
      <c r="U22" s="35"/>
      <c r="V22" s="34" t="n">
        <f aca="false">IF(C22&lt;=$G$9,G22*($K$9-$G$9)*$V$9,K22*C22*$V$9)</f>
        <v>17142.8571428571</v>
      </c>
      <c r="W22" s="34"/>
      <c r="X22" s="35"/>
      <c r="Y22" s="34" t="n">
        <f aca="false">O22+S22+V22</f>
        <v>55693.1076114286</v>
      </c>
      <c r="Z22" s="34"/>
      <c r="AA22" s="32" t="n">
        <f aca="false">IF($K$9=3.5,AA21+0.05,IF($K$9=7,AA21+0.1,IF($K$9=10.5,AA21+0.15,IF($K$9=14,AA21+0.2))))</f>
        <v>1.6</v>
      </c>
      <c r="AB22" s="32"/>
      <c r="AC22" s="32"/>
      <c r="AD22" s="6"/>
      <c r="AE22" s="6"/>
      <c r="AF22" s="6"/>
      <c r="AG22" s="2"/>
    </row>
    <row r="23" customFormat="false" ht="15" hidden="false" customHeight="false" outlineLevel="0" collapsed="false">
      <c r="A23" s="2"/>
      <c r="B23" s="2"/>
      <c r="C23" s="32" t="n">
        <f aca="false">IF($K$9=3.5,C22+0.05,IF($K$9=7,C22+0.1,IF($K$9=10.5,C22+0.15,IF($K$9=14,C22+0.2))))</f>
        <v>1.8</v>
      </c>
      <c r="D23" s="32"/>
      <c r="E23" s="32"/>
      <c r="F23" s="33"/>
      <c r="G23" s="32" t="n">
        <f aca="false">C23/L</f>
        <v>0.128571428571429</v>
      </c>
      <c r="H23" s="32"/>
      <c r="I23" s="32"/>
      <c r="J23" s="33"/>
      <c r="K23" s="32" t="n">
        <f aca="false">(L-C23)/L</f>
        <v>0.871428571428571</v>
      </c>
      <c r="L23" s="32"/>
      <c r="M23" s="6"/>
      <c r="N23" s="6"/>
      <c r="O23" s="34" t="n">
        <f aca="false">((G23*K23)/2)*(qz*L^2)</f>
        <v>12310.08426</v>
      </c>
      <c r="P23" s="34"/>
      <c r="Q23" s="34"/>
      <c r="R23" s="35"/>
      <c r="S23" s="34" t="n">
        <f aca="false">IF(C23&lt;=$C$9,G23*($K$9-$C$9)*$S$9,C23*K23*$S$9)</f>
        <v>30857.1428571429</v>
      </c>
      <c r="T23" s="34"/>
      <c r="U23" s="35"/>
      <c r="V23" s="34" t="n">
        <f aca="false">IF(C23&lt;=$G$9,G23*($K$9-$G$9)*$V$9,K23*C23*$V$9)</f>
        <v>19285.7142857143</v>
      </c>
      <c r="W23" s="34"/>
      <c r="X23" s="35"/>
      <c r="Y23" s="34" t="n">
        <f aca="false">O23+S23+V23</f>
        <v>62452.9414028571</v>
      </c>
      <c r="Z23" s="34"/>
      <c r="AA23" s="32" t="n">
        <f aca="false">IF($K$9=3.5,AA22+0.05,IF($K$9=7,AA22+0.1,IF($K$9=10.5,AA22+0.15,IF($K$9=14,AA22+0.2))))</f>
        <v>1.8</v>
      </c>
      <c r="AB23" s="32"/>
      <c r="AC23" s="32"/>
      <c r="AD23" s="6"/>
      <c r="AE23" s="6"/>
      <c r="AF23" s="6"/>
      <c r="AG23" s="2"/>
    </row>
    <row r="24" customFormat="false" ht="15" hidden="false" customHeight="false" outlineLevel="0" collapsed="false">
      <c r="A24" s="2"/>
      <c r="B24" s="2"/>
      <c r="C24" s="32" t="n">
        <f aca="false">IF($K$9=3.5,C23+0.05,IF($K$9=7,C23+0.1,IF($K$9=10.5,C23+0.15,IF($K$9=14,C23+0.2))))</f>
        <v>2</v>
      </c>
      <c r="D24" s="32"/>
      <c r="E24" s="32"/>
      <c r="F24" s="33"/>
      <c r="G24" s="32" t="n">
        <f aca="false">C24/L</f>
        <v>0.142857142857143</v>
      </c>
      <c r="H24" s="32"/>
      <c r="I24" s="32"/>
      <c r="J24" s="33"/>
      <c r="K24" s="32" t="n">
        <f aca="false">(L-C24)/L</f>
        <v>0.857142857142857</v>
      </c>
      <c r="L24" s="32"/>
      <c r="M24" s="6"/>
      <c r="N24" s="6"/>
      <c r="O24" s="34" t="n">
        <f aca="false">((G24*K24)/2)*(qz*L^2)</f>
        <v>13453.644</v>
      </c>
      <c r="P24" s="34"/>
      <c r="Q24" s="34"/>
      <c r="R24" s="35"/>
      <c r="S24" s="34" t="n">
        <f aca="false">IF(C24&lt;=$C$9,G24*($K$9-$C$9)*$S$9,C24*K24*$S$9)</f>
        <v>34285.7142857143</v>
      </c>
      <c r="T24" s="34"/>
      <c r="U24" s="35"/>
      <c r="V24" s="34" t="n">
        <f aca="false">IF(C24&lt;=$G$9,G24*($K$9-$G$9)*$V$9,K24*C24*$V$9)</f>
        <v>21428.5714285714</v>
      </c>
      <c r="W24" s="34"/>
      <c r="X24" s="35"/>
      <c r="Y24" s="34" t="n">
        <f aca="false">O24+S24+V24</f>
        <v>69167.9297142857</v>
      </c>
      <c r="Z24" s="34"/>
      <c r="AA24" s="32" t="n">
        <f aca="false">IF($K$9=3.5,AA23+0.05,IF($K$9=7,AA23+0.1,IF($K$9=10.5,AA23+0.15,IF($K$9=14,AA23+0.2))))</f>
        <v>2</v>
      </c>
      <c r="AB24" s="32"/>
      <c r="AC24" s="32"/>
      <c r="AD24" s="6"/>
      <c r="AE24" s="6"/>
      <c r="AF24" s="6"/>
      <c r="AG24" s="2"/>
    </row>
    <row r="25" customFormat="false" ht="15" hidden="false" customHeight="false" outlineLevel="0" collapsed="false">
      <c r="A25" s="2"/>
      <c r="B25" s="2"/>
      <c r="C25" s="32" t="n">
        <f aca="false">IF($K$9=3.5,C24+0.05,IF($K$9=7,C24+0.1,IF($K$9=10.5,C24+0.15,IF($K$9=14,C24+0.2))))</f>
        <v>2.2</v>
      </c>
      <c r="D25" s="32"/>
      <c r="E25" s="32"/>
      <c r="F25" s="33"/>
      <c r="G25" s="32" t="n">
        <f aca="false">C25/L</f>
        <v>0.157142857142857</v>
      </c>
      <c r="H25" s="32"/>
      <c r="I25" s="32"/>
      <c r="J25" s="33"/>
      <c r="K25" s="32" t="n">
        <f aca="false">(L-C25)/L</f>
        <v>0.842857142857143</v>
      </c>
      <c r="L25" s="32"/>
      <c r="M25" s="6"/>
      <c r="N25" s="6"/>
      <c r="O25" s="34" t="n">
        <f aca="false">((G25*K25)/2)*(qz*L^2)</f>
        <v>14552.35826</v>
      </c>
      <c r="P25" s="34"/>
      <c r="Q25" s="34"/>
      <c r="R25" s="35"/>
      <c r="S25" s="34" t="n">
        <f aca="false">IF(C25&lt;=$C$9,G25*($K$9-$C$9)*$S$9,C25*K25*$S$9)</f>
        <v>37085.7142857143</v>
      </c>
      <c r="T25" s="34"/>
      <c r="U25" s="35"/>
      <c r="V25" s="34" t="n">
        <f aca="false">IF(C25&lt;=$G$9,G25*($K$9-$G$9)*$V$9,K25*C25*$V$9)</f>
        <v>23571.4285714286</v>
      </c>
      <c r="W25" s="34"/>
      <c r="X25" s="35"/>
      <c r="Y25" s="34" t="n">
        <f aca="false">O25+S25+V25</f>
        <v>75209.5011171429</v>
      </c>
      <c r="Z25" s="34"/>
      <c r="AA25" s="32" t="n">
        <f aca="false">IF($K$9=3.5,AA24+0.05,IF($K$9=7,AA24+0.1,IF($K$9=10.5,AA24+0.15,IF($K$9=14,AA24+0.2))))</f>
        <v>2.2</v>
      </c>
      <c r="AB25" s="32"/>
      <c r="AC25" s="32"/>
      <c r="AD25" s="6"/>
      <c r="AE25" s="6"/>
      <c r="AF25" s="6"/>
      <c r="AG25" s="2"/>
    </row>
    <row r="26" customFormat="false" ht="15" hidden="false" customHeight="false" outlineLevel="0" collapsed="false">
      <c r="A26" s="2"/>
      <c r="B26" s="2"/>
      <c r="C26" s="32" t="n">
        <f aca="false">IF($K$9=3.5,C25+0.05,IF($K$9=7,C25+0.1,IF($K$9=10.5,C25+0.15,IF($K$9=14,C25+0.2))))</f>
        <v>2.4</v>
      </c>
      <c r="D26" s="32"/>
      <c r="E26" s="32"/>
      <c r="F26" s="33"/>
      <c r="G26" s="32" t="n">
        <f aca="false">C26/L</f>
        <v>0.171428571428571</v>
      </c>
      <c r="H26" s="32"/>
      <c r="I26" s="32"/>
      <c r="J26" s="33"/>
      <c r="K26" s="32" t="n">
        <f aca="false">(L-C26)/L</f>
        <v>0.828571428571429</v>
      </c>
      <c r="L26" s="32"/>
      <c r="M26" s="6"/>
      <c r="N26" s="6"/>
      <c r="O26" s="34" t="n">
        <f aca="false">((G26*K26)/2)*(qz*L^2)</f>
        <v>15606.22704</v>
      </c>
      <c r="P26" s="34"/>
      <c r="Q26" s="34"/>
      <c r="R26" s="35"/>
      <c r="S26" s="34" t="n">
        <f aca="false">IF(C26&lt;=$C$9,G26*($K$9-$C$9)*$S$9,C26*K26*$S$9)</f>
        <v>39771.4285714286</v>
      </c>
      <c r="T26" s="34"/>
      <c r="U26" s="35"/>
      <c r="V26" s="34" t="n">
        <f aca="false">IF(C26&lt;=$G$9,G26*($K$9-$G$9)*$V$9,K26*C26*$V$9)</f>
        <v>25714.2857142857</v>
      </c>
      <c r="W26" s="34"/>
      <c r="X26" s="35"/>
      <c r="Y26" s="34" t="n">
        <f aca="false">O26+S26+V26</f>
        <v>81091.9413257143</v>
      </c>
      <c r="Z26" s="34"/>
      <c r="AA26" s="32" t="n">
        <f aca="false">IF($K$9=3.5,AA25+0.05,IF($K$9=7,AA25+0.1,IF($K$9=10.5,AA25+0.15,IF($K$9=14,AA25+0.2))))</f>
        <v>2.4</v>
      </c>
      <c r="AB26" s="32"/>
      <c r="AC26" s="32"/>
      <c r="AD26" s="6"/>
      <c r="AE26" s="6"/>
      <c r="AF26" s="6"/>
      <c r="AG26" s="2"/>
    </row>
    <row r="27" customFormat="false" ht="15" hidden="false" customHeight="false" outlineLevel="0" collapsed="false">
      <c r="A27" s="2"/>
      <c r="B27" s="2"/>
      <c r="C27" s="32" t="n">
        <f aca="false">IF($K$9=3.5,C26+0.05,IF($K$9=7,C26+0.1,IF($K$9=10.5,C26+0.15,IF($K$9=14,C26+0.2))))</f>
        <v>2.6</v>
      </c>
      <c r="D27" s="32"/>
      <c r="E27" s="32"/>
      <c r="F27" s="33"/>
      <c r="G27" s="32" t="n">
        <f aca="false">C27/L</f>
        <v>0.185714285714286</v>
      </c>
      <c r="H27" s="32"/>
      <c r="I27" s="32"/>
      <c r="J27" s="33"/>
      <c r="K27" s="32" t="n">
        <f aca="false">(L-C27)/L</f>
        <v>0.814285714285714</v>
      </c>
      <c r="L27" s="32"/>
      <c r="M27" s="6"/>
      <c r="N27" s="6"/>
      <c r="O27" s="34" t="n">
        <f aca="false">((G27*K27)/2)*(qz*L^2)</f>
        <v>16615.25034</v>
      </c>
      <c r="P27" s="34"/>
      <c r="Q27" s="34"/>
      <c r="R27" s="35"/>
      <c r="S27" s="34" t="n">
        <f aca="false">IF(C27&lt;=$C$9,G27*($K$9-$C$9)*$S$9,C27*K27*$S$9)</f>
        <v>42342.8571428571</v>
      </c>
      <c r="T27" s="34"/>
      <c r="U27" s="35"/>
      <c r="V27" s="34" t="n">
        <f aca="false">IF(C27&lt;=$G$9,G27*($K$9-$G$9)*$V$9,K27*C27*$V$9)</f>
        <v>27857.1428571429</v>
      </c>
      <c r="W27" s="34"/>
      <c r="X27" s="35"/>
      <c r="Y27" s="34" t="n">
        <f aca="false">O27+S27+V27</f>
        <v>86815.25034</v>
      </c>
      <c r="Z27" s="34"/>
      <c r="AA27" s="32" t="n">
        <f aca="false">IF($K$9=3.5,AA26+0.05,IF($K$9=7,AA26+0.1,IF($K$9=10.5,AA26+0.15,IF($K$9=14,AA26+0.2))))</f>
        <v>2.6</v>
      </c>
      <c r="AB27" s="32"/>
      <c r="AC27" s="32"/>
      <c r="AD27" s="6"/>
      <c r="AE27" s="6"/>
      <c r="AF27" s="6"/>
      <c r="AG27" s="2"/>
    </row>
    <row r="28" customFormat="false" ht="15" hidden="false" customHeight="false" outlineLevel="0" collapsed="false">
      <c r="A28" s="2"/>
      <c r="B28" s="2"/>
      <c r="C28" s="32" t="n">
        <f aca="false">IF($K$9=3.5,C27+0.05,IF($K$9=7,C27+0.1,IF($K$9=10.5,C27+0.15,IF($K$9=14,C27+0.2))))</f>
        <v>2.8</v>
      </c>
      <c r="D28" s="32"/>
      <c r="E28" s="32"/>
      <c r="F28" s="33"/>
      <c r="G28" s="32" t="n">
        <f aca="false">C28/L</f>
        <v>0.2</v>
      </c>
      <c r="H28" s="32"/>
      <c r="I28" s="32"/>
      <c r="J28" s="33"/>
      <c r="K28" s="32" t="n">
        <f aca="false">(L-C28)/L</f>
        <v>0.8</v>
      </c>
      <c r="L28" s="32"/>
      <c r="M28" s="6"/>
      <c r="N28" s="6"/>
      <c r="O28" s="34" t="n">
        <f aca="false">((G28*K28)/2)*(qz*L^2)</f>
        <v>17579.42816</v>
      </c>
      <c r="P28" s="34"/>
      <c r="Q28" s="34"/>
      <c r="R28" s="35"/>
      <c r="S28" s="34" t="n">
        <f aca="false">IF(C28&lt;=$C$9,G28*($K$9-$C$9)*$S$9,C28*K28*$S$9)</f>
        <v>44800</v>
      </c>
      <c r="T28" s="34"/>
      <c r="U28" s="35"/>
      <c r="V28" s="34" t="n">
        <f aca="false">IF(C28&lt;=$G$9,G28*($K$9-$G$9)*$V$9,K28*C28*$V$9)</f>
        <v>30000</v>
      </c>
      <c r="W28" s="34"/>
      <c r="X28" s="35"/>
      <c r="Y28" s="34" t="n">
        <f aca="false">O28+S28+V28</f>
        <v>92379.42816</v>
      </c>
      <c r="Z28" s="34"/>
      <c r="AA28" s="32" t="n">
        <f aca="false">IF($K$9=3.5,AA27+0.05,IF($K$9=7,AA27+0.1,IF($K$9=10.5,AA27+0.15,IF($K$9=14,AA27+0.2))))</f>
        <v>2.8</v>
      </c>
      <c r="AB28" s="32"/>
      <c r="AC28" s="32"/>
      <c r="AD28" s="6"/>
      <c r="AE28" s="6"/>
      <c r="AF28" s="6"/>
      <c r="AG28" s="2"/>
    </row>
    <row r="29" customFormat="false" ht="15" hidden="false" customHeight="false" outlineLevel="0" collapsed="false">
      <c r="A29" s="2"/>
      <c r="B29" s="2"/>
      <c r="C29" s="32" t="n">
        <f aca="false">IF($K$9=3.5,C28+0.05,IF($K$9=7,C28+0.1,IF($K$9=10.5,C28+0.15,IF($K$9=14,C28+0.2))))</f>
        <v>3</v>
      </c>
      <c r="D29" s="32"/>
      <c r="E29" s="32"/>
      <c r="F29" s="33"/>
      <c r="G29" s="32" t="n">
        <f aca="false">C29/L</f>
        <v>0.214285714285714</v>
      </c>
      <c r="H29" s="32"/>
      <c r="I29" s="32"/>
      <c r="J29" s="33"/>
      <c r="K29" s="32" t="n">
        <f aca="false">(L-C29)/L</f>
        <v>0.785714285714286</v>
      </c>
      <c r="L29" s="32"/>
      <c r="M29" s="6"/>
      <c r="N29" s="6"/>
      <c r="O29" s="34" t="n">
        <f aca="false">((G29*K29)/2)*(qz*L^2)</f>
        <v>18498.7605</v>
      </c>
      <c r="P29" s="34"/>
      <c r="Q29" s="34"/>
      <c r="R29" s="35"/>
      <c r="S29" s="34" t="n">
        <f aca="false">IF(C29&lt;=$C$9,G29*($K$9-$C$9)*$S$9,C29*K29*$S$9)</f>
        <v>47142.8571428572</v>
      </c>
      <c r="T29" s="34"/>
      <c r="U29" s="35"/>
      <c r="V29" s="34" t="n">
        <f aca="false">IF(C29&lt;=$G$9,G29*($K$9-$G$9)*$V$9,K29*C29*$V$9)</f>
        <v>32142.8571428571</v>
      </c>
      <c r="W29" s="34"/>
      <c r="X29" s="35"/>
      <c r="Y29" s="34" t="n">
        <f aca="false">O29+S29+V29</f>
        <v>97784.4747857143</v>
      </c>
      <c r="Z29" s="34"/>
      <c r="AA29" s="32" t="n">
        <f aca="false">IF($K$9=3.5,AA28+0.05,IF($K$9=7,AA28+0.1,IF($K$9=10.5,AA28+0.15,IF($K$9=14,AA28+0.2))))</f>
        <v>3</v>
      </c>
      <c r="AB29" s="32"/>
      <c r="AC29" s="32"/>
      <c r="AD29" s="6"/>
      <c r="AE29" s="6"/>
      <c r="AF29" s="6"/>
      <c r="AG29" s="2"/>
    </row>
    <row r="30" customFormat="false" ht="15" hidden="false" customHeight="false" outlineLevel="0" collapsed="false">
      <c r="A30" s="2"/>
      <c r="B30" s="2"/>
      <c r="C30" s="32" t="n">
        <f aca="false">IF($K$9=3.5,C29+0.05,IF($K$9=7,C29+0.1,IF($K$9=10.5,C29+0.15,IF($K$9=14,C29+0.2))))</f>
        <v>3.2</v>
      </c>
      <c r="D30" s="32"/>
      <c r="E30" s="32"/>
      <c r="F30" s="33"/>
      <c r="G30" s="32" t="n">
        <f aca="false">C30/L</f>
        <v>0.228571428571429</v>
      </c>
      <c r="H30" s="32"/>
      <c r="I30" s="32"/>
      <c r="J30" s="33"/>
      <c r="K30" s="32" t="n">
        <f aca="false">(L-C30)/L</f>
        <v>0.771428571428571</v>
      </c>
      <c r="L30" s="32"/>
      <c r="M30" s="6"/>
      <c r="N30" s="6"/>
      <c r="O30" s="34" t="n">
        <f aca="false">((G30*K30)/2)*(qz*L^2)</f>
        <v>19373.24736</v>
      </c>
      <c r="P30" s="34"/>
      <c r="Q30" s="34"/>
      <c r="R30" s="35"/>
      <c r="S30" s="34" t="n">
        <f aca="false">IF(C30&lt;=$C$9,G30*($K$9-$C$9)*$S$9,C30*K30*$S$9)</f>
        <v>49371.4285714286</v>
      </c>
      <c r="T30" s="34"/>
      <c r="U30" s="35"/>
      <c r="V30" s="34" t="n">
        <f aca="false">IF(C30&lt;=$G$9,G30*($K$9-$G$9)*$V$9,K30*C30*$V$9)</f>
        <v>34285.7142857143</v>
      </c>
      <c r="W30" s="34"/>
      <c r="X30" s="35"/>
      <c r="Y30" s="34" t="n">
        <f aca="false">O30+S30+V30</f>
        <v>103030.390217143</v>
      </c>
      <c r="Z30" s="34"/>
      <c r="AA30" s="32" t="n">
        <f aca="false">IF($K$9=3.5,AA29+0.05,IF($K$9=7,AA29+0.1,IF($K$9=10.5,AA29+0.15,IF($K$9=14,AA29+0.2))))</f>
        <v>3.2</v>
      </c>
      <c r="AB30" s="32"/>
      <c r="AC30" s="32"/>
      <c r="AD30" s="6"/>
      <c r="AE30" s="6"/>
      <c r="AF30" s="6"/>
      <c r="AG30" s="2"/>
    </row>
    <row r="31" customFormat="false" ht="15" hidden="false" customHeight="false" outlineLevel="0" collapsed="false">
      <c r="A31" s="2"/>
      <c r="B31" s="2"/>
      <c r="C31" s="32" t="n">
        <f aca="false">IF($K$9=3.5,C30+0.05,IF($K$9=7,C30+0.1,IF($K$9=10.5,C30+0.15,IF($K$9=14,C30+0.2))))</f>
        <v>3.4</v>
      </c>
      <c r="D31" s="32"/>
      <c r="E31" s="32"/>
      <c r="F31" s="33"/>
      <c r="G31" s="32" t="n">
        <f aca="false">C31/L</f>
        <v>0.242857142857143</v>
      </c>
      <c r="H31" s="32"/>
      <c r="I31" s="32"/>
      <c r="J31" s="33"/>
      <c r="K31" s="32" t="n">
        <f aca="false">(L-C31)/L</f>
        <v>0.757142857142857</v>
      </c>
      <c r="L31" s="32"/>
      <c r="M31" s="6"/>
      <c r="N31" s="6"/>
      <c r="O31" s="34" t="n">
        <f aca="false">((G31*K31)/2)*(qz*L^2)</f>
        <v>20202.88874</v>
      </c>
      <c r="P31" s="34"/>
      <c r="Q31" s="34"/>
      <c r="R31" s="35"/>
      <c r="S31" s="34" t="n">
        <f aca="false">IF(C31&lt;=$C$9,G31*($K$9-$C$9)*$S$9,C31*K31*$S$9)</f>
        <v>51485.7142857143</v>
      </c>
      <c r="T31" s="34"/>
      <c r="U31" s="35"/>
      <c r="V31" s="34" t="n">
        <f aca="false">IF(C31&lt;=$G$9,G31*($K$9-$G$9)*$V$9,K31*C31*$V$9)</f>
        <v>36428.5714285714</v>
      </c>
      <c r="W31" s="34"/>
      <c r="X31" s="35"/>
      <c r="Y31" s="34" t="n">
        <f aca="false">O31+S31+V31</f>
        <v>108117.174454286</v>
      </c>
      <c r="Z31" s="34"/>
      <c r="AA31" s="32" t="n">
        <f aca="false">IF($K$9=3.5,AA30+0.05,IF($K$9=7,AA30+0.1,IF($K$9=10.5,AA30+0.15,IF($K$9=14,AA30+0.2))))</f>
        <v>3.4</v>
      </c>
      <c r="AB31" s="32"/>
      <c r="AC31" s="32"/>
      <c r="AD31" s="6"/>
      <c r="AE31" s="6"/>
      <c r="AF31" s="6"/>
      <c r="AG31" s="2"/>
    </row>
    <row r="32" customFormat="false" ht="15" hidden="false" customHeight="false" outlineLevel="0" collapsed="false">
      <c r="A32" s="2"/>
      <c r="B32" s="2"/>
      <c r="C32" s="32" t="n">
        <f aca="false">IF($K$9=3.5,C31+0.05,IF($K$9=7,C31+0.1,IF($K$9=10.5,C31+0.15,IF($K$9=14,C31+0.2))))</f>
        <v>3.6</v>
      </c>
      <c r="D32" s="32"/>
      <c r="E32" s="32"/>
      <c r="F32" s="33"/>
      <c r="G32" s="32" t="n">
        <f aca="false">C32/L</f>
        <v>0.257142857142857</v>
      </c>
      <c r="H32" s="32"/>
      <c r="I32" s="32"/>
      <c r="J32" s="33"/>
      <c r="K32" s="32" t="n">
        <f aca="false">(L-C32)/L</f>
        <v>0.742857142857143</v>
      </c>
      <c r="L32" s="32"/>
      <c r="M32" s="6"/>
      <c r="N32" s="6"/>
      <c r="O32" s="34" t="n">
        <f aca="false">((G32*K32)/2)*(qz*L^2)</f>
        <v>20987.68464</v>
      </c>
      <c r="P32" s="34"/>
      <c r="Q32" s="34"/>
      <c r="R32" s="35"/>
      <c r="S32" s="34" t="n">
        <f aca="false">IF(C32&lt;=$C$9,G32*($K$9-$C$9)*$S$9,C32*K32*$S$9)</f>
        <v>53485.7142857143</v>
      </c>
      <c r="T32" s="34"/>
      <c r="U32" s="35"/>
      <c r="V32" s="34" t="n">
        <f aca="false">IF(C32&lt;=$G$9,G32*($K$9-$G$9)*$V$9,K32*C32*$V$9)</f>
        <v>38571.4285714286</v>
      </c>
      <c r="W32" s="34"/>
      <c r="X32" s="35"/>
      <c r="Y32" s="34" t="n">
        <f aca="false">O32+S32+V32</f>
        <v>113044.827497143</v>
      </c>
      <c r="Z32" s="34"/>
      <c r="AA32" s="32" t="n">
        <f aca="false">IF($K$9=3.5,AA31+0.05,IF($K$9=7,AA31+0.1,IF($K$9=10.5,AA31+0.15,IF($K$9=14,AA31+0.2))))</f>
        <v>3.6</v>
      </c>
      <c r="AB32" s="32"/>
      <c r="AC32" s="32"/>
      <c r="AD32" s="6"/>
      <c r="AE32" s="6"/>
      <c r="AF32" s="6"/>
      <c r="AG32" s="2"/>
    </row>
    <row r="33" customFormat="false" ht="15" hidden="false" customHeight="false" outlineLevel="0" collapsed="false">
      <c r="A33" s="2"/>
      <c r="B33" s="2"/>
      <c r="C33" s="32" t="n">
        <f aca="false">IF($K$9=3.5,C32+0.05,IF($K$9=7,C32+0.1,IF($K$9=10.5,C32+0.15,IF($K$9=14,C32+0.2))))</f>
        <v>3.8</v>
      </c>
      <c r="D33" s="32"/>
      <c r="E33" s="32"/>
      <c r="F33" s="33"/>
      <c r="G33" s="32" t="n">
        <f aca="false">C33/L</f>
        <v>0.271428571428571</v>
      </c>
      <c r="H33" s="32"/>
      <c r="I33" s="32"/>
      <c r="J33" s="33"/>
      <c r="K33" s="32" t="n">
        <f aca="false">(L-C33)/L</f>
        <v>0.728571428571429</v>
      </c>
      <c r="L33" s="32"/>
      <c r="M33" s="6"/>
      <c r="N33" s="6"/>
      <c r="O33" s="34" t="n">
        <f aca="false">((G33*K33)/2)*(qz*L^2)</f>
        <v>21727.63506</v>
      </c>
      <c r="P33" s="34"/>
      <c r="Q33" s="34"/>
      <c r="R33" s="35"/>
      <c r="S33" s="34" t="n">
        <f aca="false">IF(C33&lt;=$C$9,G33*($K$9-$C$9)*$S$9,C33*K33*$S$9)</f>
        <v>55371.4285714286</v>
      </c>
      <c r="T33" s="34"/>
      <c r="U33" s="35"/>
      <c r="V33" s="34" t="n">
        <f aca="false">IF(C33&lt;=$G$9,G33*($K$9-$G$9)*$V$9,K33*C33*$V$9)</f>
        <v>40714.2857142857</v>
      </c>
      <c r="W33" s="34"/>
      <c r="X33" s="35"/>
      <c r="Y33" s="34" t="n">
        <f aca="false">O33+S33+V33</f>
        <v>117813.349345714</v>
      </c>
      <c r="Z33" s="34"/>
      <c r="AA33" s="32" t="n">
        <f aca="false">IF($K$9=3.5,AA32+0.05,IF($K$9=7,AA32+0.1,IF($K$9=10.5,AA32+0.15,IF($K$9=14,AA32+0.2))))</f>
        <v>3.8</v>
      </c>
      <c r="AB33" s="32"/>
      <c r="AC33" s="32"/>
      <c r="AD33" s="6"/>
      <c r="AE33" s="6"/>
      <c r="AF33" s="6"/>
      <c r="AG33" s="2"/>
    </row>
    <row r="34" customFormat="false" ht="15" hidden="false" customHeight="false" outlineLevel="0" collapsed="false">
      <c r="A34" s="2"/>
      <c r="B34" s="2"/>
      <c r="C34" s="32" t="n">
        <f aca="false">IF($K$9=3.5,C33+0.05,IF($K$9=7,C33+0.1,IF($K$9=10.5,C33+0.15,IF($K$9=14,C33+0.2))))</f>
        <v>4</v>
      </c>
      <c r="D34" s="32"/>
      <c r="E34" s="32"/>
      <c r="F34" s="33"/>
      <c r="G34" s="32" t="n">
        <f aca="false">C34/L</f>
        <v>0.285714285714286</v>
      </c>
      <c r="H34" s="32"/>
      <c r="I34" s="32"/>
      <c r="J34" s="33"/>
      <c r="K34" s="32" t="n">
        <f aca="false">(L-C34)/L</f>
        <v>0.714285714285714</v>
      </c>
      <c r="L34" s="32"/>
      <c r="M34" s="6"/>
      <c r="N34" s="6"/>
      <c r="O34" s="34" t="n">
        <f aca="false">((G34*K34)/2)*(qz*L^2)</f>
        <v>22422.74</v>
      </c>
      <c r="P34" s="34"/>
      <c r="Q34" s="34"/>
      <c r="R34" s="35"/>
      <c r="S34" s="34" t="n">
        <f aca="false">IF(C34&lt;=$C$9,G34*($K$9-$C$9)*$S$9,C34*K34*$S$9)</f>
        <v>57142.8571428572</v>
      </c>
      <c r="T34" s="34"/>
      <c r="U34" s="35"/>
      <c r="V34" s="34" t="n">
        <f aca="false">IF(C34&lt;=$G$9,G34*($K$9-$G$9)*$V$9,K34*C34*$V$9)</f>
        <v>42857.1428571429</v>
      </c>
      <c r="W34" s="34"/>
      <c r="X34" s="35"/>
      <c r="Y34" s="34" t="n">
        <f aca="false">O34+S34+V34</f>
        <v>122422.74</v>
      </c>
      <c r="Z34" s="34"/>
      <c r="AA34" s="32" t="n">
        <f aca="false">IF($K$9=3.5,AA33+0.05,IF($K$9=7,AA33+0.1,IF($K$9=10.5,AA33+0.15,IF($K$9=14,AA33+0.2))))</f>
        <v>4</v>
      </c>
      <c r="AB34" s="32"/>
      <c r="AC34" s="32"/>
      <c r="AD34" s="6"/>
      <c r="AE34" s="6"/>
      <c r="AF34" s="6"/>
      <c r="AG34" s="2"/>
    </row>
    <row r="35" customFormat="false" ht="15" hidden="false" customHeight="false" outlineLevel="0" collapsed="false">
      <c r="A35" s="2"/>
      <c r="B35" s="2"/>
      <c r="C35" s="32" t="n">
        <f aca="false">IF($K$9=3.5,C34+0.05,IF($K$9=7,C34+0.1,IF($K$9=10.5,C34+0.15,IF($K$9=14,C34+0.2))))</f>
        <v>4.2</v>
      </c>
      <c r="D35" s="32"/>
      <c r="E35" s="32"/>
      <c r="F35" s="33"/>
      <c r="G35" s="32" t="n">
        <f aca="false">C35/L</f>
        <v>0.3</v>
      </c>
      <c r="H35" s="32"/>
      <c r="I35" s="32"/>
      <c r="J35" s="33"/>
      <c r="K35" s="32" t="n">
        <f aca="false">(L-C35)/L</f>
        <v>0.7</v>
      </c>
      <c r="L35" s="32"/>
      <c r="M35" s="6"/>
      <c r="N35" s="6"/>
      <c r="O35" s="34" t="n">
        <f aca="false">((G35*K35)/2)*(qz*L^2)</f>
        <v>23072.99946</v>
      </c>
      <c r="P35" s="34"/>
      <c r="Q35" s="34"/>
      <c r="R35" s="35"/>
      <c r="S35" s="34" t="n">
        <f aca="false">IF(C35&lt;=$C$9,G35*($K$9-$C$9)*$S$9,C35*K35*$S$9)</f>
        <v>58800</v>
      </c>
      <c r="T35" s="34"/>
      <c r="U35" s="35"/>
      <c r="V35" s="34" t="n">
        <f aca="false">IF(C35&lt;=$G$9,G35*($K$9-$G$9)*$V$9,K35*C35*$V$9)</f>
        <v>45000</v>
      </c>
      <c r="W35" s="34"/>
      <c r="X35" s="35"/>
      <c r="Y35" s="34" t="n">
        <f aca="false">O35+S35+V35</f>
        <v>126872.99946</v>
      </c>
      <c r="Z35" s="34"/>
      <c r="AA35" s="32" t="n">
        <f aca="false">IF($K$9=3.5,AA34+0.05,IF($K$9=7,AA34+0.1,IF($K$9=10.5,AA34+0.15,IF($K$9=14,AA34+0.2))))</f>
        <v>4.2</v>
      </c>
      <c r="AB35" s="32"/>
      <c r="AC35" s="32"/>
      <c r="AD35" s="6"/>
      <c r="AE35" s="6"/>
      <c r="AF35" s="6"/>
      <c r="AG35" s="2"/>
    </row>
    <row r="36" customFormat="false" ht="15" hidden="false" customHeight="false" outlineLevel="0" collapsed="false">
      <c r="A36" s="2"/>
      <c r="B36" s="2"/>
      <c r="C36" s="32" t="n">
        <f aca="false">IF($K$9=3.5,C35+0.05,IF($K$9=7,C35+0.1,IF($K$9=10.5,C35+0.15,IF($K$9=14,C35+0.2))))</f>
        <v>4.4</v>
      </c>
      <c r="D36" s="32"/>
      <c r="E36" s="32"/>
      <c r="F36" s="33"/>
      <c r="G36" s="32" t="n">
        <f aca="false">C36/L</f>
        <v>0.314285714285714</v>
      </c>
      <c r="H36" s="32"/>
      <c r="I36" s="32"/>
      <c r="J36" s="33"/>
      <c r="K36" s="32" t="n">
        <f aca="false">(L-C36)/L</f>
        <v>0.685714285714286</v>
      </c>
      <c r="L36" s="32"/>
      <c r="M36" s="6"/>
      <c r="N36" s="6"/>
      <c r="O36" s="34" t="n">
        <f aca="false">((G36*K36)/2)*(qz*L^2)</f>
        <v>23678.41344</v>
      </c>
      <c r="P36" s="34"/>
      <c r="Q36" s="34"/>
      <c r="R36" s="35"/>
      <c r="S36" s="34" t="n">
        <f aca="false">IF(C36&lt;=$C$9,G36*($K$9-$C$9)*$S$9,C36*K36*$S$9)</f>
        <v>60342.8571428572</v>
      </c>
      <c r="T36" s="34"/>
      <c r="U36" s="35"/>
      <c r="V36" s="34" t="n">
        <f aca="false">IF(C36&lt;=$G$9,G36*($K$9-$G$9)*$V$9,K36*C36*$V$9)</f>
        <v>47142.8571428572</v>
      </c>
      <c r="W36" s="34"/>
      <c r="X36" s="35"/>
      <c r="Y36" s="34" t="n">
        <f aca="false">O36+S36+V36</f>
        <v>131164.127725714</v>
      </c>
      <c r="Z36" s="34"/>
      <c r="AA36" s="32" t="n">
        <f aca="false">IF($K$9=3.5,AA35+0.05,IF($K$9=7,AA35+0.1,IF($K$9=10.5,AA35+0.15,IF($K$9=14,AA35+0.2))))</f>
        <v>4.4</v>
      </c>
      <c r="AB36" s="32"/>
      <c r="AC36" s="32"/>
      <c r="AD36" s="6"/>
      <c r="AE36" s="6"/>
      <c r="AF36" s="6"/>
      <c r="AG36" s="2"/>
    </row>
    <row r="37" customFormat="false" ht="15" hidden="false" customHeight="false" outlineLevel="0" collapsed="false">
      <c r="A37" s="2"/>
      <c r="B37" s="2"/>
      <c r="C37" s="32" t="n">
        <f aca="false">IF($K$9=3.5,C36+0.05,IF($K$9=7,C36+0.1,IF($K$9=10.5,C36+0.15,IF($K$9=14,C36+0.2))))</f>
        <v>4.6</v>
      </c>
      <c r="D37" s="32"/>
      <c r="E37" s="32"/>
      <c r="F37" s="33"/>
      <c r="G37" s="32" t="n">
        <f aca="false">C37/L</f>
        <v>0.328571428571429</v>
      </c>
      <c r="H37" s="32"/>
      <c r="I37" s="32"/>
      <c r="J37" s="33"/>
      <c r="K37" s="32" t="n">
        <f aca="false">(L-C37)/L</f>
        <v>0.671428571428571</v>
      </c>
      <c r="L37" s="32"/>
      <c r="M37" s="6"/>
      <c r="N37" s="6"/>
      <c r="O37" s="34" t="n">
        <f aca="false">((G37*K37)/2)*(qz*L^2)</f>
        <v>24238.98194</v>
      </c>
      <c r="P37" s="34"/>
      <c r="Q37" s="34"/>
      <c r="R37" s="35"/>
      <c r="S37" s="34" t="n">
        <f aca="false">IF(C37&lt;=$C$9,G37*($K$9-$C$9)*$S$9,C37*K37*$S$9)</f>
        <v>61771.4285714286</v>
      </c>
      <c r="T37" s="34"/>
      <c r="U37" s="35"/>
      <c r="V37" s="34" t="n">
        <f aca="false">IF(C37&lt;=$G$9,G37*($K$9-$G$9)*$V$9,K37*C37*$V$9)</f>
        <v>49285.7142857143</v>
      </c>
      <c r="W37" s="34"/>
      <c r="X37" s="35"/>
      <c r="Y37" s="34" t="n">
        <f aca="false">O37+S37+V37</f>
        <v>135296.124797143</v>
      </c>
      <c r="Z37" s="34"/>
      <c r="AA37" s="32" t="n">
        <f aca="false">IF($K$9=3.5,AA36+0.05,IF($K$9=7,AA36+0.1,IF($K$9=10.5,AA36+0.15,IF($K$9=14,AA36+0.2))))</f>
        <v>4.6</v>
      </c>
      <c r="AB37" s="32"/>
      <c r="AC37" s="32"/>
      <c r="AD37" s="6"/>
      <c r="AE37" s="6"/>
      <c r="AF37" s="6"/>
      <c r="AG37" s="2"/>
    </row>
    <row r="38" customFormat="false" ht="15" hidden="false" customHeight="false" outlineLevel="0" collapsed="false">
      <c r="A38" s="2"/>
      <c r="B38" s="2"/>
      <c r="C38" s="32" t="n">
        <f aca="false">IF($K$9=3.5,C37+0.05,IF($K$9=7,C37+0.1,IF($K$9=10.5,C37+0.15,IF($K$9=14,C37+0.2))))</f>
        <v>4.8</v>
      </c>
      <c r="D38" s="32"/>
      <c r="E38" s="32"/>
      <c r="F38" s="33"/>
      <c r="G38" s="32" t="n">
        <f aca="false">C38/L</f>
        <v>0.342857142857143</v>
      </c>
      <c r="H38" s="32"/>
      <c r="I38" s="32"/>
      <c r="J38" s="33"/>
      <c r="K38" s="32" t="n">
        <f aca="false">(L-C38)/L</f>
        <v>0.657142857142857</v>
      </c>
      <c r="L38" s="32"/>
      <c r="M38" s="6"/>
      <c r="N38" s="6"/>
      <c r="O38" s="34" t="n">
        <f aca="false">((G38*K38)/2)*(qz*L^2)</f>
        <v>24754.70496</v>
      </c>
      <c r="P38" s="34"/>
      <c r="Q38" s="34"/>
      <c r="R38" s="35"/>
      <c r="S38" s="34" t="n">
        <f aca="false">IF(C38&lt;=$C$9,G38*($K$9-$C$9)*$S$9,C38*K38*$S$9)</f>
        <v>63085.7142857143</v>
      </c>
      <c r="T38" s="34"/>
      <c r="U38" s="35"/>
      <c r="V38" s="34" t="n">
        <f aca="false">IF(C38&lt;=$G$9,G38*($K$9-$G$9)*$V$9,K38*C38*$V$9)</f>
        <v>51428.5714285714</v>
      </c>
      <c r="W38" s="34"/>
      <c r="X38" s="35"/>
      <c r="Y38" s="34" t="n">
        <f aca="false">O38+S38+V38</f>
        <v>139268.990674286</v>
      </c>
      <c r="Z38" s="34"/>
      <c r="AA38" s="32" t="n">
        <f aca="false">IF($K$9=3.5,AA37+0.05,IF($K$9=7,AA37+0.1,IF($K$9=10.5,AA37+0.15,IF($K$9=14,AA37+0.2))))</f>
        <v>4.8</v>
      </c>
      <c r="AB38" s="32"/>
      <c r="AC38" s="32"/>
      <c r="AD38" s="6"/>
      <c r="AE38" s="6"/>
      <c r="AF38" s="6"/>
      <c r="AG38" s="2"/>
    </row>
    <row r="39" customFormat="false" ht="15" hidden="false" customHeight="false" outlineLevel="0" collapsed="false">
      <c r="A39" s="2"/>
      <c r="B39" s="2"/>
      <c r="C39" s="32" t="n">
        <f aca="false">IF($K$9=3.5,C38+0.05,IF($K$9=7,C38+0.1,IF($K$9=10.5,C38+0.15,IF($K$9=14,C38+0.2))))</f>
        <v>5</v>
      </c>
      <c r="D39" s="32"/>
      <c r="E39" s="32"/>
      <c r="F39" s="33"/>
      <c r="G39" s="32" t="n">
        <f aca="false">C39/L</f>
        <v>0.357142857142857</v>
      </c>
      <c r="H39" s="32"/>
      <c r="I39" s="32"/>
      <c r="J39" s="33"/>
      <c r="K39" s="32" t="n">
        <f aca="false">(L-C39)/L</f>
        <v>0.642857142857143</v>
      </c>
      <c r="L39" s="32"/>
      <c r="M39" s="6"/>
      <c r="N39" s="6"/>
      <c r="O39" s="34" t="n">
        <f aca="false">((G39*K39)/2)*(qz*L^2)</f>
        <v>25225.5825</v>
      </c>
      <c r="P39" s="34"/>
      <c r="Q39" s="34"/>
      <c r="R39" s="35"/>
      <c r="S39" s="34" t="n">
        <f aca="false">IF(C39&lt;=$C$9,G39*($K$9-$C$9)*$S$9,C39*K39*$S$9)</f>
        <v>64285.7142857143</v>
      </c>
      <c r="T39" s="34"/>
      <c r="U39" s="35"/>
      <c r="V39" s="34" t="n">
        <f aca="false">IF(C39&lt;=$G$9,G39*($K$9-$G$9)*$V$9,K39*C39*$V$9)</f>
        <v>53571.4285714286</v>
      </c>
      <c r="W39" s="34"/>
      <c r="X39" s="35"/>
      <c r="Y39" s="34" t="n">
        <f aca="false">O39+S39+V39</f>
        <v>143082.725357143</v>
      </c>
      <c r="Z39" s="34"/>
      <c r="AA39" s="32" t="n">
        <f aca="false">IF($K$9=3.5,AA38+0.05,IF($K$9=7,AA38+0.1,IF($K$9=10.5,AA38+0.15,IF($K$9=14,AA38+0.2))))</f>
        <v>5</v>
      </c>
      <c r="AB39" s="32"/>
      <c r="AC39" s="32"/>
      <c r="AD39" s="6"/>
      <c r="AE39" s="6"/>
      <c r="AF39" s="6"/>
      <c r="AG39" s="2"/>
    </row>
    <row r="40" customFormat="false" ht="15" hidden="false" customHeight="false" outlineLevel="0" collapsed="false">
      <c r="A40" s="2"/>
      <c r="B40" s="2"/>
      <c r="C40" s="32" t="n">
        <f aca="false">IF($K$9=3.5,C39+0.05,IF($K$9=7,C39+0.1,IF($K$9=10.5,C39+0.15,IF($K$9=14,C39+0.2))))</f>
        <v>5.2</v>
      </c>
      <c r="D40" s="32"/>
      <c r="E40" s="32"/>
      <c r="F40" s="33"/>
      <c r="G40" s="32" t="n">
        <f aca="false">C40/L</f>
        <v>0.371428571428572</v>
      </c>
      <c r="H40" s="32"/>
      <c r="I40" s="32"/>
      <c r="J40" s="33"/>
      <c r="K40" s="32" t="n">
        <f aca="false">(L-C40)/L</f>
        <v>0.628571428571428</v>
      </c>
      <c r="L40" s="32"/>
      <c r="M40" s="6"/>
      <c r="N40" s="6"/>
      <c r="O40" s="34" t="n">
        <f aca="false">((G40*K40)/2)*(qz*L^2)</f>
        <v>25651.61456</v>
      </c>
      <c r="P40" s="34"/>
      <c r="Q40" s="34"/>
      <c r="R40" s="35"/>
      <c r="S40" s="34" t="n">
        <f aca="false">IF(C40&lt;=$C$9,G40*($K$9-$C$9)*$S$9,C40*K40*$S$9)</f>
        <v>65371.4285714286</v>
      </c>
      <c r="T40" s="34"/>
      <c r="U40" s="35"/>
      <c r="V40" s="34" t="n">
        <f aca="false">IF(C40&lt;=$G$9,G40*($K$9-$G$9)*$V$9,K40*C40*$V$9)</f>
        <v>55714.2857142857</v>
      </c>
      <c r="W40" s="34"/>
      <c r="X40" s="35"/>
      <c r="Y40" s="34" t="n">
        <f aca="false">O40+S40+V40</f>
        <v>146737.328845714</v>
      </c>
      <c r="Z40" s="34"/>
      <c r="AA40" s="32" t="n">
        <f aca="false">IF($K$9=3.5,AA39+0.05,IF($K$9=7,AA39+0.1,IF($K$9=10.5,AA39+0.15,IF($K$9=14,AA39+0.2))))</f>
        <v>5.2</v>
      </c>
      <c r="AB40" s="32"/>
      <c r="AC40" s="32"/>
      <c r="AD40" s="6"/>
      <c r="AE40" s="6"/>
      <c r="AF40" s="6"/>
      <c r="AG40" s="2"/>
    </row>
    <row r="41" customFormat="false" ht="15" hidden="false" customHeight="false" outlineLevel="0" collapsed="false">
      <c r="A41" s="2"/>
      <c r="B41" s="2"/>
      <c r="C41" s="32" t="n">
        <f aca="false">IF($K$9=3.5,C40+0.05,IF($K$9=7,C40+0.1,IF($K$9=10.5,C40+0.15,IF($K$9=14,C40+0.2))))</f>
        <v>5.4</v>
      </c>
      <c r="D41" s="32"/>
      <c r="E41" s="32"/>
      <c r="F41" s="33"/>
      <c r="G41" s="32" t="n">
        <f aca="false">C41/L</f>
        <v>0.385714285714286</v>
      </c>
      <c r="H41" s="32"/>
      <c r="I41" s="32"/>
      <c r="J41" s="33"/>
      <c r="K41" s="32" t="n">
        <f aca="false">(L-C41)/L</f>
        <v>0.614285714285714</v>
      </c>
      <c r="L41" s="32"/>
      <c r="M41" s="6"/>
      <c r="N41" s="6"/>
      <c r="O41" s="34" t="n">
        <f aca="false">((G41*K41)/2)*(qz*L^2)</f>
        <v>26032.80114</v>
      </c>
      <c r="P41" s="34"/>
      <c r="Q41" s="34"/>
      <c r="R41" s="35"/>
      <c r="S41" s="34" t="n">
        <f aca="false">IF(C41&lt;=$C$9,G41*($K$9-$C$9)*$S$9,C41*K41*$S$9)</f>
        <v>66342.8571428572</v>
      </c>
      <c r="T41" s="34"/>
      <c r="U41" s="35"/>
      <c r="V41" s="34" t="n">
        <f aca="false">IF(C41&lt;=$G$9,G41*($K$9-$G$9)*$V$9,K41*C41*$V$9)</f>
        <v>57857.1428571429</v>
      </c>
      <c r="W41" s="34"/>
      <c r="X41" s="35"/>
      <c r="Y41" s="34" t="n">
        <f aca="false">O41+S41+V41</f>
        <v>150232.80114</v>
      </c>
      <c r="Z41" s="34"/>
      <c r="AA41" s="32" t="n">
        <f aca="false">IF($K$9=3.5,AA40+0.05,IF($K$9=7,AA40+0.1,IF($K$9=10.5,AA40+0.15,IF($K$9=14,AA40+0.2))))</f>
        <v>5.4</v>
      </c>
      <c r="AB41" s="32"/>
      <c r="AC41" s="32"/>
      <c r="AD41" s="6"/>
      <c r="AE41" s="6"/>
      <c r="AF41" s="6"/>
      <c r="AG41" s="2"/>
    </row>
    <row r="42" customFormat="false" ht="15" hidden="false" customHeight="false" outlineLevel="0" collapsed="false">
      <c r="A42" s="2"/>
      <c r="B42" s="2"/>
      <c r="C42" s="32" t="n">
        <f aca="false">IF($K$9=3.5,C41+0.05,IF($K$9=7,C41+0.1,IF($K$9=10.5,C41+0.15,IF($K$9=14,C41+0.2))))</f>
        <v>5.6</v>
      </c>
      <c r="D42" s="32"/>
      <c r="E42" s="32"/>
      <c r="F42" s="33"/>
      <c r="G42" s="32" t="n">
        <f aca="false">C42/L</f>
        <v>0.4</v>
      </c>
      <c r="H42" s="32"/>
      <c r="I42" s="32"/>
      <c r="J42" s="33"/>
      <c r="K42" s="32" t="n">
        <f aca="false">(L-C42)/L</f>
        <v>0.6</v>
      </c>
      <c r="L42" s="32"/>
      <c r="M42" s="6"/>
      <c r="N42" s="6"/>
      <c r="O42" s="34" t="n">
        <f aca="false">((G42*K42)/2)*(qz*L^2)</f>
        <v>26369.14224</v>
      </c>
      <c r="P42" s="34"/>
      <c r="Q42" s="34"/>
      <c r="R42" s="35"/>
      <c r="S42" s="34" t="n">
        <f aca="false">IF(C42&lt;=$C$9,G42*($K$9-$C$9)*$S$9,C42*K42*$S$9)</f>
        <v>67200</v>
      </c>
      <c r="T42" s="34"/>
      <c r="U42" s="35"/>
      <c r="V42" s="34" t="n">
        <f aca="false">IF(C42&lt;=$G$9,G42*($K$9-$G$9)*$V$9,K42*C42*$V$9)</f>
        <v>60000</v>
      </c>
      <c r="W42" s="34"/>
      <c r="X42" s="35"/>
      <c r="Y42" s="34" t="n">
        <f aca="false">O42+S42+V42</f>
        <v>153569.14224</v>
      </c>
      <c r="Z42" s="34"/>
      <c r="AA42" s="32" t="n">
        <f aca="false">IF($K$9=3.5,AA41+0.05,IF($K$9=7,AA41+0.1,IF($K$9=10.5,AA41+0.15,IF($K$9=14,AA41+0.2))))</f>
        <v>5.6</v>
      </c>
      <c r="AB42" s="32"/>
      <c r="AC42" s="32"/>
      <c r="AD42" s="6"/>
      <c r="AE42" s="6"/>
      <c r="AF42" s="6"/>
      <c r="AG42" s="2"/>
    </row>
    <row r="43" customFormat="false" ht="15" hidden="false" customHeight="false" outlineLevel="0" collapsed="false">
      <c r="A43" s="2"/>
      <c r="B43" s="2"/>
      <c r="C43" s="32" t="n">
        <f aca="false">IF($K$9=3.5,C42+0.05,IF($K$9=7,C42+0.1,IF($K$9=10.5,C42+0.15,IF($K$9=14,C42+0.2))))</f>
        <v>5.8</v>
      </c>
      <c r="D43" s="32"/>
      <c r="E43" s="32"/>
      <c r="F43" s="33"/>
      <c r="G43" s="32" t="n">
        <f aca="false">C43/L</f>
        <v>0.414285714285714</v>
      </c>
      <c r="H43" s="32"/>
      <c r="I43" s="32"/>
      <c r="J43" s="33"/>
      <c r="K43" s="32" t="n">
        <f aca="false">(L-C43)/L</f>
        <v>0.585714285714286</v>
      </c>
      <c r="L43" s="32"/>
      <c r="M43" s="6"/>
      <c r="N43" s="6"/>
      <c r="O43" s="34" t="n">
        <f aca="false">((G43*K43)/2)*(qz*L^2)</f>
        <v>26660.63786</v>
      </c>
      <c r="P43" s="34"/>
      <c r="Q43" s="34"/>
      <c r="R43" s="35"/>
      <c r="S43" s="34" t="n">
        <f aca="false">IF(C43&lt;=$C$9,G43*($K$9-$C$9)*$S$9,C43*K43*$S$9)</f>
        <v>67942.8571428572</v>
      </c>
      <c r="T43" s="34"/>
      <c r="U43" s="35"/>
      <c r="V43" s="34" t="n">
        <f aca="false">IF(C43&lt;=$G$9,G43*($K$9-$G$9)*$V$9,K43*C43*$V$9)</f>
        <v>62142.8571428572</v>
      </c>
      <c r="W43" s="34"/>
      <c r="X43" s="35"/>
      <c r="Y43" s="34" t="n">
        <f aca="false">O43+S43+V43</f>
        <v>156746.352145714</v>
      </c>
      <c r="Z43" s="34"/>
      <c r="AA43" s="32" t="n">
        <f aca="false">IF($K$9=3.5,AA42+0.05,IF($K$9=7,AA42+0.1,IF($K$9=10.5,AA42+0.15,IF($K$9=14,AA42+0.2))))</f>
        <v>5.8</v>
      </c>
      <c r="AB43" s="32"/>
      <c r="AC43" s="32"/>
      <c r="AD43" s="6"/>
      <c r="AE43" s="6"/>
      <c r="AF43" s="6"/>
      <c r="AG43" s="2"/>
    </row>
    <row r="44" customFormat="false" ht="15" hidden="false" customHeight="false" outlineLevel="0" collapsed="false">
      <c r="A44" s="2"/>
      <c r="B44" s="2"/>
      <c r="C44" s="32" t="n">
        <f aca="false">IF($K$9=3.5,C43+0.05,IF($K$9=7,C43+0.1,IF($K$9=10.5,C43+0.15,IF($K$9=14,C43+0.2))))</f>
        <v>6</v>
      </c>
      <c r="D44" s="32"/>
      <c r="E44" s="32"/>
      <c r="F44" s="33"/>
      <c r="G44" s="32" t="n">
        <f aca="false">C44/L</f>
        <v>0.428571428571429</v>
      </c>
      <c r="H44" s="32"/>
      <c r="I44" s="32"/>
      <c r="J44" s="33"/>
      <c r="K44" s="32" t="n">
        <f aca="false">(L-C44)/L</f>
        <v>0.571428571428571</v>
      </c>
      <c r="L44" s="32"/>
      <c r="M44" s="6"/>
      <c r="N44" s="6"/>
      <c r="O44" s="34" t="n">
        <f aca="false">((G44*K44)/2)*(qz*L^2)</f>
        <v>26907.288</v>
      </c>
      <c r="P44" s="34"/>
      <c r="Q44" s="34"/>
      <c r="R44" s="35"/>
      <c r="S44" s="34" t="n">
        <f aca="false">IF(C44&lt;=$C$9,G44*($K$9-$C$9)*$S$9,C44*K44*$S$9)</f>
        <v>68571.4285714286</v>
      </c>
      <c r="T44" s="34"/>
      <c r="U44" s="35"/>
      <c r="V44" s="34" t="n">
        <f aca="false">IF(C44&lt;=$G$9,G44*($K$9-$G$9)*$V$9,K44*C44*$V$9)</f>
        <v>64285.7142857143</v>
      </c>
      <c r="W44" s="34"/>
      <c r="X44" s="35"/>
      <c r="Y44" s="34" t="n">
        <f aca="false">O44+S44+V44</f>
        <v>159764.430857143</v>
      </c>
      <c r="Z44" s="34"/>
      <c r="AA44" s="32" t="n">
        <f aca="false">IF($K$9=3.5,AA43+0.05,IF($K$9=7,AA43+0.1,IF($K$9=10.5,AA43+0.15,IF($K$9=14,AA43+0.2))))</f>
        <v>6</v>
      </c>
      <c r="AB44" s="32"/>
      <c r="AC44" s="32"/>
      <c r="AD44" s="6"/>
      <c r="AE44" s="6"/>
      <c r="AF44" s="6"/>
      <c r="AG44" s="2"/>
    </row>
    <row r="45" customFormat="false" ht="15" hidden="false" customHeight="false" outlineLevel="0" collapsed="false">
      <c r="A45" s="2"/>
      <c r="B45" s="2"/>
      <c r="C45" s="32" t="n">
        <f aca="false">IF($K$9=3.5,C44+0.05,IF($K$9=7,C44+0.1,IF($K$9=10.5,C44+0.15,IF($K$9=14,C44+0.2))))</f>
        <v>6.2</v>
      </c>
      <c r="D45" s="32"/>
      <c r="E45" s="32"/>
      <c r="F45" s="33"/>
      <c r="G45" s="32" t="n">
        <f aca="false">C45/L</f>
        <v>0.442857142857143</v>
      </c>
      <c r="H45" s="32"/>
      <c r="I45" s="32"/>
      <c r="J45" s="33"/>
      <c r="K45" s="32" t="n">
        <f aca="false">(L-C45)/L</f>
        <v>0.557142857142857</v>
      </c>
      <c r="L45" s="32"/>
      <c r="M45" s="6"/>
      <c r="N45" s="6"/>
      <c r="O45" s="34" t="n">
        <f aca="false">((G45*K45)/2)*(qz*L^2)</f>
        <v>27109.09266</v>
      </c>
      <c r="P45" s="34"/>
      <c r="Q45" s="34"/>
      <c r="R45" s="35"/>
      <c r="S45" s="34" t="n">
        <f aca="false">IF(C45&lt;=$C$9,G45*($K$9-$C$9)*$S$9,C45*K45*$S$9)</f>
        <v>69085.7142857143</v>
      </c>
      <c r="T45" s="34"/>
      <c r="U45" s="35"/>
      <c r="V45" s="34" t="n">
        <f aca="false">IF(C45&lt;=$G$9,G45*($K$9-$G$9)*$V$9,K45*C45*$V$9)</f>
        <v>66428.5714285715</v>
      </c>
      <c r="W45" s="34"/>
      <c r="X45" s="35"/>
      <c r="Y45" s="34" t="n">
        <f aca="false">O45+S45+V45</f>
        <v>162623.378374286</v>
      </c>
      <c r="Z45" s="34"/>
      <c r="AA45" s="32" t="n">
        <f aca="false">IF($K$9=3.5,AA44+0.05,IF($K$9=7,AA44+0.1,IF($K$9=10.5,AA44+0.15,IF($K$9=14,AA44+0.2))))</f>
        <v>6.2</v>
      </c>
      <c r="AB45" s="32"/>
      <c r="AC45" s="32"/>
      <c r="AD45" s="6"/>
      <c r="AE45" s="6"/>
      <c r="AF45" s="6"/>
      <c r="AG45" s="2"/>
    </row>
    <row r="46" customFormat="false" ht="15" hidden="false" customHeight="false" outlineLevel="0" collapsed="false">
      <c r="A46" s="2"/>
      <c r="B46" s="2"/>
      <c r="C46" s="32" t="n">
        <f aca="false">IF($K$9=3.5,C45+0.05,IF($K$9=7,C45+0.1,IF($K$9=10.5,C45+0.15,IF($K$9=14,C45+0.2))))</f>
        <v>6.4</v>
      </c>
      <c r="D46" s="32"/>
      <c r="E46" s="32"/>
      <c r="F46" s="33"/>
      <c r="G46" s="32" t="n">
        <f aca="false">C46/L</f>
        <v>0.457142857142857</v>
      </c>
      <c r="H46" s="32"/>
      <c r="I46" s="32"/>
      <c r="J46" s="33"/>
      <c r="K46" s="32" t="n">
        <f aca="false">(L-C46)/L</f>
        <v>0.542857142857143</v>
      </c>
      <c r="L46" s="32"/>
      <c r="M46" s="6"/>
      <c r="N46" s="6"/>
      <c r="O46" s="34" t="n">
        <f aca="false">((G46*K46)/2)*(qz*L^2)</f>
        <v>27266.05184</v>
      </c>
      <c r="P46" s="34"/>
      <c r="Q46" s="34"/>
      <c r="R46" s="35"/>
      <c r="S46" s="34" t="n">
        <f aca="false">IF(C46&lt;=$C$9,G46*($K$9-$C$9)*$S$9,C46*K46*$S$9)</f>
        <v>69485.7142857143</v>
      </c>
      <c r="T46" s="34"/>
      <c r="U46" s="35"/>
      <c r="V46" s="34" t="n">
        <f aca="false">IF(C46&lt;=$G$9,G46*($K$9-$G$9)*$V$9,K46*C46*$V$9)</f>
        <v>68571.4285714286</v>
      </c>
      <c r="W46" s="34"/>
      <c r="X46" s="35"/>
      <c r="Y46" s="34" t="n">
        <f aca="false">O46+S46+V46</f>
        <v>165323.194697143</v>
      </c>
      <c r="Z46" s="34"/>
      <c r="AA46" s="32" t="n">
        <f aca="false">IF($K$9=3.5,AA45+0.05,IF($K$9=7,AA45+0.1,IF($K$9=10.5,AA45+0.15,IF($K$9=14,AA45+0.2))))</f>
        <v>6.4</v>
      </c>
      <c r="AB46" s="32"/>
      <c r="AC46" s="32"/>
      <c r="AD46" s="6"/>
      <c r="AE46" s="6"/>
      <c r="AF46" s="6"/>
      <c r="AG46" s="2"/>
    </row>
    <row r="47" customFormat="false" ht="15" hidden="false" customHeight="false" outlineLevel="0" collapsed="false">
      <c r="A47" s="2"/>
      <c r="B47" s="2"/>
      <c r="C47" s="32" t="n">
        <f aca="false">IF($K$9=3.5,C46+0.05,IF($K$9=7,C46+0.1,IF($K$9=10.5,C46+0.15,IF($K$9=14,C46+0.2))))</f>
        <v>6.6</v>
      </c>
      <c r="D47" s="32"/>
      <c r="E47" s="32"/>
      <c r="F47" s="33"/>
      <c r="G47" s="32" t="n">
        <f aca="false">C47/L</f>
        <v>0.471428571428572</v>
      </c>
      <c r="H47" s="32"/>
      <c r="I47" s="32"/>
      <c r="J47" s="33"/>
      <c r="K47" s="32" t="n">
        <f aca="false">(L-C47)/L</f>
        <v>0.528571428571428</v>
      </c>
      <c r="L47" s="32"/>
      <c r="M47" s="6"/>
      <c r="N47" s="6"/>
      <c r="O47" s="34" t="n">
        <f aca="false">((G47*K47)/2)*(qz*L^2)</f>
        <v>27378.16554</v>
      </c>
      <c r="P47" s="34"/>
      <c r="Q47" s="34"/>
      <c r="R47" s="35"/>
      <c r="S47" s="34" t="n">
        <f aca="false">IF(C47&lt;=$C$9,G47*($K$9-$C$9)*$S$9,C47*K47*$S$9)</f>
        <v>69771.4285714286</v>
      </c>
      <c r="T47" s="34"/>
      <c r="U47" s="35"/>
      <c r="V47" s="34" t="n">
        <f aca="false">IF(C47&lt;=$G$9,G47*($K$9-$G$9)*$V$9,K47*C47*$V$9)</f>
        <v>69771.4285714286</v>
      </c>
      <c r="W47" s="34"/>
      <c r="X47" s="35"/>
      <c r="Y47" s="34" t="n">
        <f aca="false">O47+S47+V47</f>
        <v>166921.022682857</v>
      </c>
      <c r="Z47" s="34"/>
      <c r="AA47" s="32" t="n">
        <f aca="false">IF($K$9=3.5,AA46+0.05,IF($K$9=7,AA46+0.1,IF($K$9=10.5,AA46+0.15,IF($K$9=14,AA46+0.2))))</f>
        <v>6.6</v>
      </c>
      <c r="AB47" s="32"/>
      <c r="AC47" s="32"/>
      <c r="AD47" s="6"/>
      <c r="AE47" s="6"/>
      <c r="AF47" s="6"/>
      <c r="AG47" s="2"/>
    </row>
    <row r="48" customFormat="false" ht="15" hidden="false" customHeight="false" outlineLevel="0" collapsed="false">
      <c r="A48" s="2"/>
      <c r="B48" s="2"/>
      <c r="C48" s="32" t="n">
        <f aca="false">IF($K$9=3.5,C47+0.05,IF($K$9=7,C47+0.1,IF($K$9=10.5,C47+0.15,IF($K$9=14,C47+0.2))))</f>
        <v>6.8</v>
      </c>
      <c r="D48" s="32"/>
      <c r="E48" s="32"/>
      <c r="F48" s="33"/>
      <c r="G48" s="32" t="n">
        <f aca="false">C48/L</f>
        <v>0.485714285714286</v>
      </c>
      <c r="H48" s="32"/>
      <c r="I48" s="32"/>
      <c r="J48" s="33"/>
      <c r="K48" s="32" t="n">
        <f aca="false">(L-C48)/L</f>
        <v>0.514285714285714</v>
      </c>
      <c r="L48" s="32"/>
      <c r="M48" s="6"/>
      <c r="N48" s="6"/>
      <c r="O48" s="34" t="n">
        <f aca="false">((G48*K48)/2)*(qz*L^2)</f>
        <v>27445.43376</v>
      </c>
      <c r="P48" s="34"/>
      <c r="Q48" s="34"/>
      <c r="R48" s="35"/>
      <c r="S48" s="34" t="n">
        <f aca="false">IF(C48&lt;=$C$9,G48*($K$9-$C$9)*$S$9,C48*K48*$S$9)</f>
        <v>69942.8571428571</v>
      </c>
      <c r="T48" s="34"/>
      <c r="U48" s="35"/>
      <c r="V48" s="34" t="n">
        <f aca="false">IF(C48&lt;=$G$9,G48*($K$9-$G$9)*$V$9,K48*C48*$V$9)</f>
        <v>69942.8571428571</v>
      </c>
      <c r="W48" s="34"/>
      <c r="X48" s="35"/>
      <c r="Y48" s="34" t="n">
        <f aca="false">O48+S48+V48</f>
        <v>167331.148045714</v>
      </c>
      <c r="Z48" s="34"/>
      <c r="AA48" s="32" t="n">
        <f aca="false">IF($K$9=3.5,AA47+0.05,IF($K$9=7,AA47+0.1,IF($K$9=10.5,AA47+0.15,IF($K$9=14,AA47+0.2))))</f>
        <v>6.8</v>
      </c>
      <c r="AB48" s="32"/>
      <c r="AC48" s="32"/>
      <c r="AD48" s="6"/>
      <c r="AE48" s="6"/>
      <c r="AF48" s="6"/>
      <c r="AG48" s="2"/>
    </row>
    <row r="49" customFormat="false" ht="15" hidden="false" customHeight="false" outlineLevel="0" collapsed="false">
      <c r="A49" s="2"/>
      <c r="B49" s="2"/>
      <c r="C49" s="32" t="n">
        <f aca="false">IF($K$9=3.5,C48+0.05,IF($K$9=7,C48+0.1,IF($K$9=10.5,C48+0.15,IF($K$9=14,C48+0.2))))</f>
        <v>7</v>
      </c>
      <c r="D49" s="32"/>
      <c r="E49" s="32"/>
      <c r="F49" s="33"/>
      <c r="G49" s="32" t="n">
        <f aca="false">C49/L</f>
        <v>0.5</v>
      </c>
      <c r="H49" s="32"/>
      <c r="I49" s="32"/>
      <c r="J49" s="33"/>
      <c r="K49" s="32" t="n">
        <f aca="false">(L-C49)/L</f>
        <v>0.5</v>
      </c>
      <c r="L49" s="32"/>
      <c r="M49" s="6"/>
      <c r="N49" s="6"/>
      <c r="O49" s="34" t="n">
        <f aca="false">((G49*K49)/2)*(qz*L^2)</f>
        <v>27467.8565</v>
      </c>
      <c r="P49" s="34"/>
      <c r="Q49" s="34"/>
      <c r="R49" s="35"/>
      <c r="S49" s="34" t="n">
        <f aca="false">IF(C49&lt;=$C$9,G49*($K$9-$C$9)*$S$9,C49*K49*$S$9)</f>
        <v>70000</v>
      </c>
      <c r="T49" s="34"/>
      <c r="U49" s="35"/>
      <c r="V49" s="34" t="n">
        <f aca="false">IF(C49&lt;=$G$9,G49*($K$9-$G$9)*$V$9,K49*C49*$V$9)</f>
        <v>70000</v>
      </c>
      <c r="W49" s="34"/>
      <c r="X49" s="35"/>
      <c r="Y49" s="34" t="n">
        <f aca="false">O49+S49+V49</f>
        <v>167467.8565</v>
      </c>
      <c r="Z49" s="34"/>
      <c r="AA49" s="32" t="n">
        <f aca="false">IF($K$9=3.5,AA48+0.05,IF($K$9=7,AA48+0.1,IF($K$9=10.5,AA48+0.15,IF($K$9=14,AA48+0.2))))</f>
        <v>7</v>
      </c>
      <c r="AB49" s="32"/>
      <c r="AC49" s="32"/>
      <c r="AD49" s="6"/>
      <c r="AE49" s="6"/>
      <c r="AF49" s="6"/>
      <c r="AG49" s="2"/>
    </row>
    <row r="50" customFormat="false" ht="15" hidden="false" customHeight="false" outlineLevel="0" collapsed="false">
      <c r="A50" s="2"/>
      <c r="B50" s="2"/>
      <c r="C50" s="32" t="n">
        <f aca="false">IF($K$9=3.5,C49+0.05,IF($K$9=7,C49+0.1,IF($K$9=10.5,C49+0.15,IF($K$9=14,C49+0.2))))</f>
        <v>7.2</v>
      </c>
      <c r="D50" s="32"/>
      <c r="E50" s="32"/>
      <c r="F50" s="33"/>
      <c r="G50" s="32" t="n">
        <f aca="false">C50/L</f>
        <v>0.514285714285715</v>
      </c>
      <c r="H50" s="32"/>
      <c r="I50" s="32"/>
      <c r="J50" s="33"/>
      <c r="K50" s="32" t="n">
        <f aca="false">(L-C50)/L</f>
        <v>0.485714285714285</v>
      </c>
      <c r="L50" s="32"/>
      <c r="M50" s="6"/>
      <c r="N50" s="6"/>
      <c r="O50" s="34" t="n">
        <f aca="false">((G50*K50)/2)*(qz*L^2)</f>
        <v>27445.43376</v>
      </c>
      <c r="P50" s="34"/>
      <c r="Q50" s="34"/>
      <c r="R50" s="35"/>
      <c r="S50" s="34" t="n">
        <f aca="false">IF(C50&lt;=$C$9,G50*($K$9-$C$9)*$S$9,C50*K50*$S$9)</f>
        <v>69942.8571428571</v>
      </c>
      <c r="T50" s="34"/>
      <c r="U50" s="35"/>
      <c r="V50" s="34" t="n">
        <f aca="false">IF(C50&lt;=$G$9,G50*($K$9-$G$9)*$V$9,K50*C50*$V$9)</f>
        <v>69942.8571428571</v>
      </c>
      <c r="W50" s="34"/>
      <c r="X50" s="35"/>
      <c r="Y50" s="34" t="n">
        <f aca="false">O50+S50+V50</f>
        <v>167331.148045714</v>
      </c>
      <c r="Z50" s="34"/>
      <c r="AA50" s="32" t="n">
        <f aca="false">IF($K$9=3.5,AA49+0.05,IF($K$9=7,AA49+0.1,IF($K$9=10.5,AA49+0.15,IF($K$9=14,AA49+0.2))))</f>
        <v>7.2</v>
      </c>
      <c r="AB50" s="32"/>
      <c r="AC50" s="32"/>
      <c r="AD50" s="6"/>
      <c r="AE50" s="6"/>
      <c r="AF50" s="6"/>
      <c r="AG50" s="2"/>
    </row>
    <row r="51" customFormat="false" ht="15" hidden="false" customHeight="false" outlineLevel="0" collapsed="false">
      <c r="A51" s="2"/>
      <c r="B51" s="2"/>
      <c r="C51" s="32" t="n">
        <f aca="false">IF($K$9=3.5,C50+0.05,IF($K$9=7,C50+0.1,IF($K$9=10.5,C50+0.15,IF($K$9=14,C50+0.2))))</f>
        <v>7.4</v>
      </c>
      <c r="D51" s="32"/>
      <c r="E51" s="32"/>
      <c r="F51" s="33"/>
      <c r="G51" s="32" t="n">
        <f aca="false">C51/L</f>
        <v>0.528571428571429</v>
      </c>
      <c r="H51" s="32"/>
      <c r="I51" s="32"/>
      <c r="J51" s="33"/>
      <c r="K51" s="32" t="n">
        <f aca="false">(L-C51)/L</f>
        <v>0.471428571428571</v>
      </c>
      <c r="L51" s="32"/>
      <c r="M51" s="6"/>
      <c r="N51" s="6"/>
      <c r="O51" s="34" t="n">
        <f aca="false">((G51*K51)/2)*(qz*L^2)</f>
        <v>27378.16554</v>
      </c>
      <c r="P51" s="34"/>
      <c r="Q51" s="34"/>
      <c r="R51" s="35"/>
      <c r="S51" s="34" t="n">
        <f aca="false">IF(C51&lt;=$C$9,G51*($K$9-$C$9)*$S$9,C51*K51*$S$9)</f>
        <v>69771.4285714286</v>
      </c>
      <c r="T51" s="34"/>
      <c r="U51" s="35"/>
      <c r="V51" s="34" t="n">
        <f aca="false">IF(C51&lt;=$G$9,G51*($K$9-$G$9)*$V$9,K51*C51*$V$9)</f>
        <v>69771.4285714286</v>
      </c>
      <c r="W51" s="34"/>
      <c r="X51" s="35"/>
      <c r="Y51" s="34" t="n">
        <f aca="false">O51+S51+V51</f>
        <v>166921.022682857</v>
      </c>
      <c r="Z51" s="34"/>
      <c r="AA51" s="32" t="n">
        <f aca="false">IF($K$9=3.5,AA50+0.05,IF($K$9=7,AA50+0.1,IF($K$9=10.5,AA50+0.15,IF($K$9=14,AA50+0.2))))</f>
        <v>7.4</v>
      </c>
      <c r="AB51" s="32"/>
      <c r="AC51" s="32"/>
      <c r="AD51" s="6"/>
      <c r="AE51" s="6"/>
      <c r="AF51" s="6"/>
      <c r="AG51" s="2"/>
    </row>
    <row r="52" customFormat="false" ht="15" hidden="false" customHeight="false" outlineLevel="0" collapsed="false">
      <c r="A52" s="2"/>
      <c r="B52" s="2"/>
      <c r="C52" s="32" t="n">
        <f aca="false">IF($K$9=3.5,C51+0.05,IF($K$9=7,C51+0.1,IF($K$9=10.5,C51+0.15,IF($K$9=14,C51+0.2))))</f>
        <v>7.6</v>
      </c>
      <c r="D52" s="32"/>
      <c r="E52" s="32"/>
      <c r="F52" s="33"/>
      <c r="G52" s="32" t="n">
        <f aca="false">C52/L</f>
        <v>0.542857142857143</v>
      </c>
      <c r="H52" s="32"/>
      <c r="I52" s="32"/>
      <c r="J52" s="33"/>
      <c r="K52" s="32" t="n">
        <f aca="false">(L-C52)/L</f>
        <v>0.457142857142857</v>
      </c>
      <c r="L52" s="32"/>
      <c r="M52" s="6"/>
      <c r="N52" s="6"/>
      <c r="O52" s="34" t="n">
        <f aca="false">((G52*K52)/2)*(qz*L^2)</f>
        <v>27266.05184</v>
      </c>
      <c r="P52" s="34"/>
      <c r="Q52" s="34"/>
      <c r="R52" s="35"/>
      <c r="S52" s="34" t="n">
        <f aca="false">IF(C52&lt;=$C$9,G52*($K$9-$C$9)*$S$9,C52*K52*$S$9)</f>
        <v>69485.7142857143</v>
      </c>
      <c r="T52" s="34"/>
      <c r="U52" s="35"/>
      <c r="V52" s="34" t="n">
        <f aca="false">IF(C52&lt;=$G$9,G52*($K$9-$G$9)*$V$9,K52*C52*$V$9)</f>
        <v>69485.7142857143</v>
      </c>
      <c r="W52" s="34"/>
      <c r="X52" s="35"/>
      <c r="Y52" s="34" t="n">
        <f aca="false">O52+S52+V52</f>
        <v>166237.480411429</v>
      </c>
      <c r="Z52" s="34"/>
      <c r="AA52" s="32" t="n">
        <f aca="false">IF($K$9=3.5,AA51+0.05,IF($K$9=7,AA51+0.1,IF($K$9=10.5,AA51+0.15,IF($K$9=14,AA51+0.2))))</f>
        <v>7.6</v>
      </c>
      <c r="AB52" s="32"/>
      <c r="AC52" s="32"/>
      <c r="AD52" s="6"/>
      <c r="AE52" s="6"/>
      <c r="AF52" s="6"/>
      <c r="AG52" s="2"/>
    </row>
    <row r="53" customFormat="false" ht="15" hidden="false" customHeight="false" outlineLevel="0" collapsed="false">
      <c r="A53" s="2"/>
      <c r="B53" s="2"/>
      <c r="C53" s="32" t="n">
        <f aca="false">IF($K$9=3.5,C52+0.05,IF($K$9=7,C52+0.1,IF($K$9=10.5,C52+0.15,IF($K$9=14,C52+0.2))))</f>
        <v>7.8</v>
      </c>
      <c r="D53" s="32"/>
      <c r="E53" s="32"/>
      <c r="F53" s="33"/>
      <c r="G53" s="32" t="n">
        <f aca="false">C53/L</f>
        <v>0.557142857142858</v>
      </c>
      <c r="H53" s="32"/>
      <c r="I53" s="32"/>
      <c r="J53" s="33"/>
      <c r="K53" s="32" t="n">
        <f aca="false">(L-C53)/L</f>
        <v>0.442857142857143</v>
      </c>
      <c r="L53" s="32"/>
      <c r="M53" s="6"/>
      <c r="N53" s="6"/>
      <c r="O53" s="34" t="n">
        <f aca="false">((G53*K53)/2)*(qz*L^2)</f>
        <v>27109.09266</v>
      </c>
      <c r="P53" s="34"/>
      <c r="Q53" s="34"/>
      <c r="R53" s="35"/>
      <c r="S53" s="34" t="n">
        <f aca="false">IF(C53&lt;=$C$9,G53*($K$9-$C$9)*$S$9,C53*K53*$S$9)</f>
        <v>69085.7142857143</v>
      </c>
      <c r="T53" s="34"/>
      <c r="U53" s="35"/>
      <c r="V53" s="34" t="n">
        <f aca="false">IF(C53&lt;=$G$9,G53*($K$9-$G$9)*$V$9,K53*C53*$V$9)</f>
        <v>69085.7142857143</v>
      </c>
      <c r="W53" s="34"/>
      <c r="X53" s="35"/>
      <c r="Y53" s="34" t="n">
        <f aca="false">O53+S53+V53</f>
        <v>165280.521231429</v>
      </c>
      <c r="Z53" s="34"/>
      <c r="AA53" s="32" t="n">
        <f aca="false">IF($K$9=3.5,AA52+0.05,IF($K$9=7,AA52+0.1,IF($K$9=10.5,AA52+0.15,IF($K$9=14,AA52+0.2))))</f>
        <v>7.8</v>
      </c>
      <c r="AB53" s="32"/>
      <c r="AC53" s="32"/>
      <c r="AD53" s="6"/>
      <c r="AE53" s="6"/>
      <c r="AF53" s="6"/>
      <c r="AG53" s="2"/>
    </row>
    <row r="54" customFormat="false" ht="15" hidden="false" customHeight="false" outlineLevel="0" collapsed="false">
      <c r="A54" s="2"/>
      <c r="B54" s="2"/>
      <c r="C54" s="32" t="n">
        <f aca="false">IF($K$9=3.5,C53+0.05,IF($K$9=7,C53+0.1,IF($K$9=10.5,C53+0.15,IF($K$9=14,C53+0.2))))</f>
        <v>8</v>
      </c>
      <c r="D54" s="32"/>
      <c r="E54" s="32"/>
      <c r="F54" s="33"/>
      <c r="G54" s="32" t="n">
        <f aca="false">C54/L</f>
        <v>0.571428571428572</v>
      </c>
      <c r="H54" s="32"/>
      <c r="I54" s="32"/>
      <c r="J54" s="33"/>
      <c r="K54" s="32" t="n">
        <f aca="false">(L-C54)/L</f>
        <v>0.428571428571428</v>
      </c>
      <c r="L54" s="32"/>
      <c r="M54" s="6"/>
      <c r="N54" s="6"/>
      <c r="O54" s="34" t="n">
        <f aca="false">((G54*K54)/2)*(qz*L^2)</f>
        <v>26907.288</v>
      </c>
      <c r="P54" s="34"/>
      <c r="Q54" s="34"/>
      <c r="R54" s="35"/>
      <c r="S54" s="34" t="n">
        <f aca="false">IF(C54&lt;=$C$9,G54*($K$9-$C$9)*$S$9,C54*K54*$S$9)</f>
        <v>68571.4285714286</v>
      </c>
      <c r="T54" s="34"/>
      <c r="U54" s="35"/>
      <c r="V54" s="34" t="n">
        <f aca="false">IF(C54&lt;=$G$9,G54*($K$9-$G$9)*$V$9,K54*C54*$V$9)</f>
        <v>68571.4285714286</v>
      </c>
      <c r="W54" s="34"/>
      <c r="X54" s="35"/>
      <c r="Y54" s="34" t="n">
        <f aca="false">O54+S54+V54</f>
        <v>164050.145142857</v>
      </c>
      <c r="Z54" s="34"/>
      <c r="AA54" s="32" t="n">
        <f aca="false">IF($K$9=3.5,AA53+0.05,IF($K$9=7,AA53+0.1,IF($K$9=10.5,AA53+0.15,IF($K$9=14,AA53+0.2))))</f>
        <v>8</v>
      </c>
      <c r="AB54" s="32"/>
      <c r="AC54" s="32"/>
      <c r="AD54" s="6"/>
      <c r="AE54" s="6"/>
      <c r="AF54" s="6"/>
      <c r="AG54" s="2"/>
    </row>
    <row r="55" customFormat="false" ht="15" hidden="false" customHeight="false" outlineLevel="0" collapsed="false">
      <c r="A55" s="2"/>
      <c r="B55" s="2"/>
      <c r="C55" s="32" t="n">
        <f aca="false">IF($K$9=3.5,C54+0.05,IF($K$9=7,C54+0.1,IF($K$9=10.5,C54+0.15,IF($K$9=14,C54+0.2))))</f>
        <v>8.2</v>
      </c>
      <c r="D55" s="32"/>
      <c r="E55" s="32"/>
      <c r="F55" s="33"/>
      <c r="G55" s="32" t="n">
        <f aca="false">C55/L</f>
        <v>0.585714285714286</v>
      </c>
      <c r="H55" s="32"/>
      <c r="I55" s="32"/>
      <c r="J55" s="33"/>
      <c r="K55" s="32" t="n">
        <f aca="false">(L-C55)/L</f>
        <v>0.414285714285714</v>
      </c>
      <c r="L55" s="32"/>
      <c r="M55" s="6"/>
      <c r="N55" s="6"/>
      <c r="O55" s="34" t="n">
        <f aca="false">((G55*K55)/2)*(qz*L^2)</f>
        <v>26660.63786</v>
      </c>
      <c r="P55" s="34"/>
      <c r="Q55" s="34"/>
      <c r="R55" s="35"/>
      <c r="S55" s="34" t="n">
        <f aca="false">IF(C55&lt;=$C$9,G55*($K$9-$C$9)*$S$9,C55*K55*$S$9)</f>
        <v>67942.8571428571</v>
      </c>
      <c r="T55" s="34"/>
      <c r="U55" s="35"/>
      <c r="V55" s="34" t="n">
        <f aca="false">IF(C55&lt;=$G$9,G55*($K$9-$G$9)*$V$9,K55*C55*$V$9)</f>
        <v>67942.8571428571</v>
      </c>
      <c r="W55" s="34"/>
      <c r="X55" s="35"/>
      <c r="Y55" s="34" t="n">
        <f aca="false">O55+S55+V55</f>
        <v>162546.352145714</v>
      </c>
      <c r="Z55" s="34"/>
      <c r="AA55" s="32" t="n">
        <f aca="false">IF($K$9=3.5,AA54+0.05,IF($K$9=7,AA54+0.1,IF($K$9=10.5,AA54+0.15,IF($K$9=14,AA54+0.2))))</f>
        <v>8.2</v>
      </c>
      <c r="AB55" s="32"/>
      <c r="AC55" s="32"/>
      <c r="AD55" s="6"/>
      <c r="AE55" s="6"/>
      <c r="AF55" s="6"/>
      <c r="AG55" s="2"/>
    </row>
    <row r="56" customFormat="false" ht="15" hidden="false" customHeight="false" outlineLevel="0" collapsed="false">
      <c r="A56" s="2"/>
      <c r="B56" s="2"/>
      <c r="C56" s="32" t="n">
        <f aca="false">IF($K$9=3.5,C55+0.05,IF($K$9=7,C55+0.1,IF($K$9=10.5,C55+0.15,IF($K$9=14,C55+0.2))))</f>
        <v>8.4</v>
      </c>
      <c r="D56" s="32"/>
      <c r="E56" s="32"/>
      <c r="F56" s="33"/>
      <c r="G56" s="32" t="n">
        <f aca="false">C56/L</f>
        <v>0.6</v>
      </c>
      <c r="H56" s="32"/>
      <c r="I56" s="32"/>
      <c r="J56" s="33"/>
      <c r="K56" s="32" t="n">
        <f aca="false">(L-C56)/L</f>
        <v>0.4</v>
      </c>
      <c r="L56" s="32"/>
      <c r="M56" s="6"/>
      <c r="N56" s="6"/>
      <c r="O56" s="34" t="n">
        <f aca="false">((G56*K56)/2)*(qz*L^2)</f>
        <v>26369.14224</v>
      </c>
      <c r="P56" s="34"/>
      <c r="Q56" s="34"/>
      <c r="R56" s="35"/>
      <c r="S56" s="34" t="n">
        <f aca="false">IF(C56&lt;=$C$9,G56*($K$9-$C$9)*$S$9,C56*K56*$S$9)</f>
        <v>67200</v>
      </c>
      <c r="T56" s="34"/>
      <c r="U56" s="35"/>
      <c r="V56" s="34" t="n">
        <f aca="false">IF(C56&lt;=$G$9,G56*($K$9-$G$9)*$V$9,K56*C56*$V$9)</f>
        <v>67200</v>
      </c>
      <c r="W56" s="34"/>
      <c r="X56" s="35"/>
      <c r="Y56" s="34" t="n">
        <f aca="false">O56+S56+V56</f>
        <v>160769.14224</v>
      </c>
      <c r="Z56" s="34"/>
      <c r="AA56" s="32" t="n">
        <f aca="false">IF($K$9=3.5,AA55+0.05,IF($K$9=7,AA55+0.1,IF($K$9=10.5,AA55+0.15,IF($K$9=14,AA55+0.2))))</f>
        <v>8.4</v>
      </c>
      <c r="AB56" s="32"/>
      <c r="AC56" s="32"/>
      <c r="AD56" s="6"/>
      <c r="AE56" s="6"/>
      <c r="AF56" s="6"/>
      <c r="AG56" s="2"/>
    </row>
    <row r="57" customFormat="false" ht="15" hidden="false" customHeight="false" outlineLevel="0" collapsed="false">
      <c r="A57" s="2"/>
      <c r="B57" s="2"/>
      <c r="C57" s="32" t="n">
        <f aca="false">IF($K$9=3.5,C56+0.05,IF($K$9=7,C56+0.1,IF($K$9=10.5,C56+0.15,IF($K$9=14,C56+0.2))))</f>
        <v>8.6</v>
      </c>
      <c r="D57" s="32"/>
      <c r="E57" s="32"/>
      <c r="F57" s="33"/>
      <c r="G57" s="32" t="n">
        <f aca="false">C57/L</f>
        <v>0.614285714285714</v>
      </c>
      <c r="H57" s="32"/>
      <c r="I57" s="32"/>
      <c r="J57" s="33"/>
      <c r="K57" s="32" t="n">
        <f aca="false">(L-C57)/L</f>
        <v>0.385714285714286</v>
      </c>
      <c r="L57" s="32"/>
      <c r="M57" s="6"/>
      <c r="N57" s="6"/>
      <c r="O57" s="34" t="n">
        <f aca="false">((G57*K57)/2)*(qz*L^2)</f>
        <v>26032.80114</v>
      </c>
      <c r="P57" s="34"/>
      <c r="Q57" s="34"/>
      <c r="R57" s="35"/>
      <c r="S57" s="34" t="n">
        <f aca="false">IF(C57&lt;=$C$9,G57*($K$9-$C$9)*$S$9,C57*K57*$S$9)</f>
        <v>66342.8571428571</v>
      </c>
      <c r="T57" s="34"/>
      <c r="U57" s="35"/>
      <c r="V57" s="34" t="n">
        <f aca="false">IF(C57&lt;=$G$9,G57*($K$9-$G$9)*$V$9,K57*C57*$V$9)</f>
        <v>66342.8571428571</v>
      </c>
      <c r="W57" s="34"/>
      <c r="X57" s="35"/>
      <c r="Y57" s="34" t="n">
        <f aca="false">O57+S57+V57</f>
        <v>158718.515425714</v>
      </c>
      <c r="Z57" s="34"/>
      <c r="AA57" s="32" t="n">
        <f aca="false">IF($K$9=3.5,AA56+0.05,IF($K$9=7,AA56+0.1,IF($K$9=10.5,AA56+0.15,IF($K$9=14,AA56+0.2))))</f>
        <v>8.6</v>
      </c>
      <c r="AB57" s="32"/>
      <c r="AC57" s="32"/>
      <c r="AD57" s="6"/>
      <c r="AE57" s="6"/>
      <c r="AF57" s="6"/>
      <c r="AG57" s="2"/>
    </row>
    <row r="58" customFormat="false" ht="15" hidden="false" customHeight="false" outlineLevel="0" collapsed="false">
      <c r="A58" s="2"/>
      <c r="B58" s="2"/>
      <c r="C58" s="32" t="n">
        <f aca="false">IF($K$9=3.5,C57+0.05,IF($K$9=7,C57+0.1,IF($K$9=10.5,C57+0.15,IF($K$9=14,C57+0.2))))</f>
        <v>8.8</v>
      </c>
      <c r="D58" s="32"/>
      <c r="E58" s="32"/>
      <c r="F58" s="33"/>
      <c r="G58" s="32" t="n">
        <f aca="false">C58/L</f>
        <v>0.628571428571429</v>
      </c>
      <c r="H58" s="32"/>
      <c r="I58" s="32"/>
      <c r="J58" s="33"/>
      <c r="K58" s="32" t="n">
        <f aca="false">(L-C58)/L</f>
        <v>0.371428571428571</v>
      </c>
      <c r="L58" s="32"/>
      <c r="M58" s="6"/>
      <c r="N58" s="6"/>
      <c r="O58" s="34" t="n">
        <f aca="false">((G58*K58)/2)*(qz*L^2)</f>
        <v>25651.61456</v>
      </c>
      <c r="P58" s="34"/>
      <c r="Q58" s="34"/>
      <c r="R58" s="35"/>
      <c r="S58" s="34" t="n">
        <f aca="false">IF(C58&lt;=$C$9,G58*($K$9-$C$9)*$S$9,C58*K58*$S$9)</f>
        <v>65371.4285714286</v>
      </c>
      <c r="T58" s="34"/>
      <c r="U58" s="35"/>
      <c r="V58" s="34" t="n">
        <f aca="false">IF(C58&lt;=$G$9,G58*($K$9-$G$9)*$V$9,K58*C58*$V$9)</f>
        <v>65371.4285714286</v>
      </c>
      <c r="W58" s="34"/>
      <c r="X58" s="35"/>
      <c r="Y58" s="34" t="n">
        <f aca="false">O58+S58+V58</f>
        <v>156394.471702857</v>
      </c>
      <c r="Z58" s="34"/>
      <c r="AA58" s="32" t="n">
        <f aca="false">IF($K$9=3.5,AA57+0.05,IF($K$9=7,AA57+0.1,IF($K$9=10.5,AA57+0.15,IF($K$9=14,AA57+0.2))))</f>
        <v>8.8</v>
      </c>
      <c r="AB58" s="32"/>
      <c r="AC58" s="32"/>
      <c r="AD58" s="6"/>
      <c r="AE58" s="6"/>
      <c r="AF58" s="6"/>
      <c r="AG58" s="2"/>
    </row>
    <row r="59" customFormat="false" ht="15" hidden="false" customHeight="false" outlineLevel="0" collapsed="false">
      <c r="A59" s="2"/>
      <c r="B59" s="2"/>
      <c r="C59" s="32" t="n">
        <f aca="false">IF($K$9=3.5,C58+0.05,IF($K$9=7,C58+0.1,IF($K$9=10.5,C58+0.15,IF($K$9=14,C58+0.2))))</f>
        <v>9</v>
      </c>
      <c r="D59" s="32"/>
      <c r="E59" s="32"/>
      <c r="F59" s="33"/>
      <c r="G59" s="32" t="n">
        <f aca="false">C59/L</f>
        <v>0.642857142857143</v>
      </c>
      <c r="H59" s="32"/>
      <c r="I59" s="32"/>
      <c r="J59" s="33"/>
      <c r="K59" s="32" t="n">
        <f aca="false">(L-C59)/L</f>
        <v>0.357142857142857</v>
      </c>
      <c r="L59" s="32"/>
      <c r="M59" s="6"/>
      <c r="N59" s="6"/>
      <c r="O59" s="34" t="n">
        <f aca="false">((G59*K59)/2)*(qz*L^2)</f>
        <v>25225.5825</v>
      </c>
      <c r="P59" s="34"/>
      <c r="Q59" s="34"/>
      <c r="R59" s="35"/>
      <c r="S59" s="34" t="n">
        <f aca="false">IF(C59&lt;=$C$9,G59*($K$9-$C$9)*$S$9,C59*K59*$S$9)</f>
        <v>64285.7142857143</v>
      </c>
      <c r="T59" s="34"/>
      <c r="U59" s="35"/>
      <c r="V59" s="34" t="n">
        <f aca="false">IF(C59&lt;=$G$9,G59*($K$9-$G$9)*$V$9,K59*C59*$V$9)</f>
        <v>64285.7142857143</v>
      </c>
      <c r="W59" s="34"/>
      <c r="X59" s="35"/>
      <c r="Y59" s="34" t="n">
        <f aca="false">O59+S59+V59</f>
        <v>153797.011071429</v>
      </c>
      <c r="Z59" s="34"/>
      <c r="AA59" s="32" t="n">
        <f aca="false">IF($K$9=3.5,AA58+0.05,IF($K$9=7,AA58+0.1,IF($K$9=10.5,AA58+0.15,IF($K$9=14,AA58+0.2))))</f>
        <v>9</v>
      </c>
      <c r="AB59" s="32"/>
      <c r="AC59" s="32"/>
      <c r="AD59" s="6"/>
      <c r="AE59" s="6"/>
      <c r="AF59" s="6"/>
      <c r="AG59" s="2"/>
    </row>
    <row r="60" customFormat="false" ht="15" hidden="false" customHeight="false" outlineLevel="0" collapsed="false">
      <c r="A60" s="2"/>
      <c r="B60" s="2"/>
      <c r="C60" s="32" t="n">
        <f aca="false">IF($K$9=3.5,C59+0.05,IF($K$9=7,C59+0.1,IF($K$9=10.5,C59+0.15,IF($K$9=14,C59+0.2))))</f>
        <v>9.2</v>
      </c>
      <c r="D60" s="32"/>
      <c r="E60" s="32"/>
      <c r="F60" s="33"/>
      <c r="G60" s="32" t="n">
        <f aca="false">C60/L</f>
        <v>0.657142857142857</v>
      </c>
      <c r="H60" s="32"/>
      <c r="I60" s="32"/>
      <c r="J60" s="33"/>
      <c r="K60" s="32" t="n">
        <f aca="false">(L-C60)/L</f>
        <v>0.342857142857143</v>
      </c>
      <c r="L60" s="32"/>
      <c r="M60" s="6"/>
      <c r="N60" s="6"/>
      <c r="O60" s="34" t="n">
        <f aca="false">((G60*K60)/2)*(qz*L^2)</f>
        <v>24754.70496</v>
      </c>
      <c r="P60" s="34"/>
      <c r="Q60" s="34"/>
      <c r="R60" s="35"/>
      <c r="S60" s="34" t="n">
        <f aca="false">IF(C60&lt;=$C$9,G60*($K$9-$C$9)*$S$9,C60*K60*$S$9)</f>
        <v>63085.7142857143</v>
      </c>
      <c r="T60" s="34"/>
      <c r="U60" s="35"/>
      <c r="V60" s="34" t="n">
        <f aca="false">IF(C60&lt;=$G$9,G60*($K$9-$G$9)*$V$9,K60*C60*$V$9)</f>
        <v>63085.7142857143</v>
      </c>
      <c r="W60" s="34"/>
      <c r="X60" s="35"/>
      <c r="Y60" s="34" t="n">
        <f aca="false">O60+S60+V60</f>
        <v>150926.133531429</v>
      </c>
      <c r="Z60" s="34"/>
      <c r="AA60" s="32" t="n">
        <f aca="false">IF($K$9=3.5,AA59+0.05,IF($K$9=7,AA59+0.1,IF($K$9=10.5,AA59+0.15,IF($K$9=14,AA59+0.2))))</f>
        <v>9.2</v>
      </c>
      <c r="AB60" s="32"/>
      <c r="AC60" s="32"/>
      <c r="AD60" s="6"/>
      <c r="AE60" s="6"/>
      <c r="AF60" s="6"/>
      <c r="AG60" s="2"/>
    </row>
    <row r="61" customFormat="false" ht="15" hidden="false" customHeight="false" outlineLevel="0" collapsed="false">
      <c r="A61" s="2"/>
      <c r="B61" s="2"/>
      <c r="C61" s="32" t="n">
        <f aca="false">IF($K$9=3.5,C60+0.05,IF($K$9=7,C60+0.1,IF($K$9=10.5,C60+0.15,IF($K$9=14,C60+0.2))))</f>
        <v>9.4</v>
      </c>
      <c r="D61" s="32"/>
      <c r="E61" s="32"/>
      <c r="F61" s="33"/>
      <c r="G61" s="32" t="n">
        <f aca="false">C61/L</f>
        <v>0.671428571428571</v>
      </c>
      <c r="H61" s="32"/>
      <c r="I61" s="32"/>
      <c r="J61" s="33"/>
      <c r="K61" s="32" t="n">
        <f aca="false">(L-C61)/L</f>
        <v>0.328571428571429</v>
      </c>
      <c r="L61" s="32"/>
      <c r="M61" s="6"/>
      <c r="N61" s="6"/>
      <c r="O61" s="34" t="n">
        <f aca="false">((G61*K61)/2)*(qz*L^2)</f>
        <v>24238.98194</v>
      </c>
      <c r="P61" s="34"/>
      <c r="Q61" s="34"/>
      <c r="R61" s="35"/>
      <c r="S61" s="34" t="n">
        <f aca="false">IF(C61&lt;=$C$9,G61*($K$9-$C$9)*$S$9,C61*K61*$S$9)</f>
        <v>61771.4285714286</v>
      </c>
      <c r="T61" s="34"/>
      <c r="U61" s="35"/>
      <c r="V61" s="34" t="n">
        <f aca="false">IF(C61&lt;=$G$9,G61*($K$9-$G$9)*$V$9,K61*C61*$V$9)</f>
        <v>61771.4285714286</v>
      </c>
      <c r="W61" s="34"/>
      <c r="X61" s="35"/>
      <c r="Y61" s="34" t="n">
        <f aca="false">O61+S61+V61</f>
        <v>147781.839082857</v>
      </c>
      <c r="Z61" s="34"/>
      <c r="AA61" s="32" t="n">
        <f aca="false">IF($K$9=3.5,AA60+0.05,IF($K$9=7,AA60+0.1,IF($K$9=10.5,AA60+0.15,IF($K$9=14,AA60+0.2))))</f>
        <v>9.4</v>
      </c>
      <c r="AB61" s="32"/>
      <c r="AC61" s="32"/>
      <c r="AD61" s="6"/>
      <c r="AE61" s="6"/>
      <c r="AF61" s="6"/>
      <c r="AG61" s="2"/>
    </row>
    <row r="62" customFormat="false" ht="15" hidden="false" customHeight="false" outlineLevel="0" collapsed="false">
      <c r="A62" s="2"/>
      <c r="B62" s="2"/>
      <c r="C62" s="32" t="n">
        <f aca="false">IF($K$9=3.5,C61+0.05,IF($K$9=7,C61+0.1,IF($K$9=10.5,C61+0.15,IF($K$9=14,C61+0.2))))</f>
        <v>9.6</v>
      </c>
      <c r="D62" s="32"/>
      <c r="E62" s="32"/>
      <c r="F62" s="33"/>
      <c r="G62" s="32" t="n">
        <f aca="false">C62/L</f>
        <v>0.685714285714286</v>
      </c>
      <c r="H62" s="32"/>
      <c r="I62" s="32"/>
      <c r="J62" s="33"/>
      <c r="K62" s="32" t="n">
        <f aca="false">(L-C62)/L</f>
        <v>0.314285714285714</v>
      </c>
      <c r="L62" s="32"/>
      <c r="M62" s="6"/>
      <c r="N62" s="6"/>
      <c r="O62" s="34" t="n">
        <f aca="false">((G62*K62)/2)*(qz*L^2)</f>
        <v>23678.41344</v>
      </c>
      <c r="P62" s="34"/>
      <c r="Q62" s="34"/>
      <c r="R62" s="35"/>
      <c r="S62" s="34" t="n">
        <f aca="false">IF(C62&lt;=$C$9,G62*($K$9-$C$9)*$S$9,C62*K62*$S$9)</f>
        <v>60342.8571428572</v>
      </c>
      <c r="T62" s="34"/>
      <c r="U62" s="35"/>
      <c r="V62" s="34" t="n">
        <f aca="false">IF(C62&lt;=$G$9,G62*($K$9-$G$9)*$V$9,K62*C62*$V$9)</f>
        <v>60342.8571428572</v>
      </c>
      <c r="W62" s="34"/>
      <c r="X62" s="35"/>
      <c r="Y62" s="34" t="n">
        <f aca="false">O62+S62+V62</f>
        <v>144364.127725714</v>
      </c>
      <c r="Z62" s="34"/>
      <c r="AA62" s="32" t="n">
        <f aca="false">IF($K$9=3.5,AA61+0.05,IF($K$9=7,AA61+0.1,IF($K$9=10.5,AA61+0.15,IF($K$9=14,AA61+0.2))))</f>
        <v>9.6</v>
      </c>
      <c r="AB62" s="32"/>
      <c r="AC62" s="32"/>
      <c r="AD62" s="6"/>
      <c r="AE62" s="6"/>
      <c r="AF62" s="6"/>
      <c r="AG62" s="2"/>
    </row>
    <row r="63" customFormat="false" ht="15" hidden="false" customHeight="false" outlineLevel="0" collapsed="false">
      <c r="A63" s="2"/>
      <c r="B63" s="2"/>
      <c r="C63" s="32" t="n">
        <f aca="false">IF($K$9=3.5,C62+0.05,IF($K$9=7,C62+0.1,IF($K$9=10.5,C62+0.15,IF($K$9=14,C62+0.2))))</f>
        <v>9.8</v>
      </c>
      <c r="D63" s="32"/>
      <c r="E63" s="32"/>
      <c r="F63" s="33"/>
      <c r="G63" s="32" t="n">
        <f aca="false">C63/L</f>
        <v>0.7</v>
      </c>
      <c r="H63" s="32"/>
      <c r="I63" s="32"/>
      <c r="J63" s="33"/>
      <c r="K63" s="32" t="n">
        <f aca="false">(L-C63)/L</f>
        <v>0.3</v>
      </c>
      <c r="L63" s="32"/>
      <c r="M63" s="6"/>
      <c r="N63" s="6"/>
      <c r="O63" s="34" t="n">
        <f aca="false">((G63*K63)/2)*(qz*L^2)</f>
        <v>23072.99946</v>
      </c>
      <c r="P63" s="34"/>
      <c r="Q63" s="34"/>
      <c r="R63" s="35"/>
      <c r="S63" s="34" t="n">
        <f aca="false">IF(C63&lt;=$C$9,G63*($K$9-$C$9)*$S$9,C63*K63*$S$9)</f>
        <v>58800</v>
      </c>
      <c r="T63" s="34"/>
      <c r="U63" s="35"/>
      <c r="V63" s="34" t="n">
        <f aca="false">IF(C63&lt;=$G$9,G63*($K$9-$G$9)*$V$9,K63*C63*$V$9)</f>
        <v>58800</v>
      </c>
      <c r="W63" s="34"/>
      <c r="X63" s="35"/>
      <c r="Y63" s="34" t="n">
        <f aca="false">O63+S63+V63</f>
        <v>140672.99946</v>
      </c>
      <c r="Z63" s="34"/>
      <c r="AA63" s="32" t="n">
        <f aca="false">IF($K$9=3.5,AA62+0.05,IF($K$9=7,AA62+0.1,IF($K$9=10.5,AA62+0.15,IF($K$9=14,AA62+0.2))))</f>
        <v>9.8</v>
      </c>
      <c r="AB63" s="32"/>
      <c r="AC63" s="32"/>
      <c r="AD63" s="6"/>
      <c r="AE63" s="6"/>
      <c r="AF63" s="6"/>
      <c r="AG63" s="2"/>
    </row>
    <row r="64" customFormat="false" ht="15" hidden="false" customHeight="false" outlineLevel="0" collapsed="false">
      <c r="A64" s="2"/>
      <c r="B64" s="2"/>
      <c r="C64" s="32" t="n">
        <f aca="false">IF($K$9=3.5,C63+0.05,IF($K$9=7,C63+0.1,IF($K$9=10.5,C63+0.15,IF($K$9=14,C63+0.2))))</f>
        <v>10</v>
      </c>
      <c r="D64" s="32"/>
      <c r="E64" s="32"/>
      <c r="F64" s="33"/>
      <c r="G64" s="32" t="n">
        <f aca="false">C64/L</f>
        <v>0.714285714285714</v>
      </c>
      <c r="H64" s="32"/>
      <c r="I64" s="32"/>
      <c r="J64" s="33"/>
      <c r="K64" s="32" t="n">
        <f aca="false">(L-C64)/L</f>
        <v>0.285714285714286</v>
      </c>
      <c r="L64" s="32"/>
      <c r="M64" s="6"/>
      <c r="N64" s="6"/>
      <c r="O64" s="34" t="n">
        <f aca="false">((G64*K64)/2)*(qz*L^2)</f>
        <v>22422.74</v>
      </c>
      <c r="P64" s="34"/>
      <c r="Q64" s="34"/>
      <c r="R64" s="35"/>
      <c r="S64" s="34" t="n">
        <f aca="false">IF(C64&lt;=$C$9,G64*($K$9-$C$9)*$S$9,C64*K64*$S$9)</f>
        <v>57142.8571428572</v>
      </c>
      <c r="T64" s="34"/>
      <c r="U64" s="35"/>
      <c r="V64" s="34" t="n">
        <f aca="false">IF(C64&lt;=$G$9,G64*($K$9-$G$9)*$V$9,K64*C64*$V$9)</f>
        <v>57142.8571428572</v>
      </c>
      <c r="W64" s="34"/>
      <c r="X64" s="35"/>
      <c r="Y64" s="34" t="n">
        <f aca="false">O64+S64+V64</f>
        <v>136708.454285714</v>
      </c>
      <c r="Z64" s="34"/>
      <c r="AA64" s="32" t="n">
        <f aca="false">IF($K$9=3.5,AA63+0.05,IF($K$9=7,AA63+0.1,IF($K$9=10.5,AA63+0.15,IF($K$9=14,AA63+0.2))))</f>
        <v>10</v>
      </c>
      <c r="AB64" s="32"/>
      <c r="AC64" s="32"/>
      <c r="AD64" s="6"/>
      <c r="AE64" s="6"/>
      <c r="AF64" s="6"/>
      <c r="AG64" s="2"/>
    </row>
    <row r="65" customFormat="false" ht="15" hidden="false" customHeight="false" outlineLevel="0" collapsed="false">
      <c r="A65" s="2"/>
      <c r="B65" s="2"/>
      <c r="C65" s="32" t="n">
        <f aca="false">IF($K$9=3.5,C64+0.05,IF($K$9=7,C64+0.1,IF($K$9=10.5,C64+0.15,IF($K$9=14,C64+0.2))))</f>
        <v>10.2</v>
      </c>
      <c r="D65" s="32"/>
      <c r="E65" s="32"/>
      <c r="F65" s="33"/>
      <c r="G65" s="32" t="n">
        <f aca="false">C65/L</f>
        <v>0.728571428571428</v>
      </c>
      <c r="H65" s="32"/>
      <c r="I65" s="32"/>
      <c r="J65" s="33"/>
      <c r="K65" s="32" t="n">
        <f aca="false">(L-C65)/L</f>
        <v>0.271428571428572</v>
      </c>
      <c r="L65" s="32"/>
      <c r="M65" s="6"/>
      <c r="N65" s="6"/>
      <c r="O65" s="34" t="n">
        <f aca="false">((G65*K65)/2)*(qz*L^2)</f>
        <v>21727.63506</v>
      </c>
      <c r="P65" s="34"/>
      <c r="Q65" s="34"/>
      <c r="R65" s="35"/>
      <c r="S65" s="34" t="n">
        <f aca="false">IF(C65&lt;=$C$9,G65*($K$9-$C$9)*$S$9,C65*K65*$S$9)</f>
        <v>55371.4285714286</v>
      </c>
      <c r="T65" s="34"/>
      <c r="U65" s="35"/>
      <c r="V65" s="34" t="n">
        <f aca="false">IF(C65&lt;=$G$9,G65*($K$9-$G$9)*$V$9,K65*C65*$V$9)</f>
        <v>55371.4285714286</v>
      </c>
      <c r="W65" s="34"/>
      <c r="X65" s="35"/>
      <c r="Y65" s="34" t="n">
        <f aca="false">O65+S65+V65</f>
        <v>132470.492202857</v>
      </c>
      <c r="Z65" s="34"/>
      <c r="AA65" s="32" t="n">
        <f aca="false">IF($K$9=3.5,AA64+0.05,IF($K$9=7,AA64+0.1,IF($K$9=10.5,AA64+0.15,IF($K$9=14,AA64+0.2))))</f>
        <v>10.2</v>
      </c>
      <c r="AB65" s="32"/>
      <c r="AC65" s="32"/>
      <c r="AD65" s="6"/>
      <c r="AE65" s="6"/>
      <c r="AF65" s="6"/>
      <c r="AG65" s="2"/>
    </row>
    <row r="66" customFormat="false" ht="15" hidden="false" customHeight="false" outlineLevel="0" collapsed="false">
      <c r="A66" s="2"/>
      <c r="B66" s="2"/>
      <c r="C66" s="32" t="n">
        <f aca="false">IF($K$9=3.5,C65+0.05,IF($K$9=7,C65+0.1,IF($K$9=10.5,C65+0.15,IF($K$9=14,C65+0.2))))</f>
        <v>10.4</v>
      </c>
      <c r="D66" s="32"/>
      <c r="E66" s="32"/>
      <c r="F66" s="33"/>
      <c r="G66" s="32" t="n">
        <f aca="false">C66/L</f>
        <v>0.742857142857143</v>
      </c>
      <c r="H66" s="32"/>
      <c r="I66" s="32"/>
      <c r="J66" s="33"/>
      <c r="K66" s="32" t="n">
        <f aca="false">(L-C66)/L</f>
        <v>0.257142857142857</v>
      </c>
      <c r="L66" s="32"/>
      <c r="M66" s="6"/>
      <c r="N66" s="6"/>
      <c r="O66" s="34" t="n">
        <f aca="false">((G66*K66)/2)*(qz*L^2)</f>
        <v>20987.68464</v>
      </c>
      <c r="P66" s="34"/>
      <c r="Q66" s="34"/>
      <c r="R66" s="35"/>
      <c r="S66" s="34" t="n">
        <f aca="false">IF(C66&lt;=$C$9,G66*($K$9-$C$9)*$S$9,C66*K66*$S$9)</f>
        <v>53485.7142857143</v>
      </c>
      <c r="T66" s="34"/>
      <c r="U66" s="35"/>
      <c r="V66" s="34" t="n">
        <f aca="false">IF(C66&lt;=$G$9,G66*($K$9-$G$9)*$V$9,K66*C66*$V$9)</f>
        <v>53485.7142857143</v>
      </c>
      <c r="W66" s="34"/>
      <c r="X66" s="35"/>
      <c r="Y66" s="34" t="n">
        <f aca="false">O66+S66+V66</f>
        <v>127959.113211429</v>
      </c>
      <c r="Z66" s="34"/>
      <c r="AA66" s="32" t="n">
        <f aca="false">IF($K$9=3.5,AA65+0.05,IF($K$9=7,AA65+0.1,IF($K$9=10.5,AA65+0.15,IF($K$9=14,AA65+0.2))))</f>
        <v>10.4</v>
      </c>
      <c r="AB66" s="32"/>
      <c r="AC66" s="32"/>
      <c r="AD66" s="6"/>
      <c r="AE66" s="6"/>
      <c r="AF66" s="6"/>
      <c r="AG66" s="2"/>
    </row>
    <row r="67" customFormat="false" ht="15" hidden="false" customHeight="false" outlineLevel="0" collapsed="false">
      <c r="A67" s="2"/>
      <c r="B67" s="2"/>
      <c r="C67" s="32" t="n">
        <f aca="false">IF($K$9=3.5,C66+0.05,IF($K$9=7,C66+0.1,IF($K$9=10.5,C66+0.15,IF($K$9=14,C66+0.2))))</f>
        <v>10.6</v>
      </c>
      <c r="D67" s="32"/>
      <c r="E67" s="32"/>
      <c r="F67" s="33"/>
      <c r="G67" s="32" t="n">
        <f aca="false">C67/L</f>
        <v>0.757142857142857</v>
      </c>
      <c r="H67" s="32"/>
      <c r="I67" s="32"/>
      <c r="J67" s="33"/>
      <c r="K67" s="32" t="n">
        <f aca="false">(L-C67)/L</f>
        <v>0.242857142857143</v>
      </c>
      <c r="L67" s="32"/>
      <c r="M67" s="6"/>
      <c r="N67" s="6"/>
      <c r="O67" s="34" t="n">
        <f aca="false">((G67*K67)/2)*(qz*L^2)</f>
        <v>20202.88874</v>
      </c>
      <c r="P67" s="34"/>
      <c r="Q67" s="34"/>
      <c r="R67" s="35"/>
      <c r="S67" s="34" t="n">
        <f aca="false">IF(C67&lt;=$C$9,G67*($K$9-$C$9)*$S$9,C67*K67*$S$9)</f>
        <v>51485.7142857144</v>
      </c>
      <c r="T67" s="34"/>
      <c r="U67" s="35"/>
      <c r="V67" s="34" t="n">
        <f aca="false">IF(C67&lt;=$G$9,G67*($K$9-$G$9)*$V$9,K67*C67*$V$9)</f>
        <v>51485.7142857144</v>
      </c>
      <c r="W67" s="34"/>
      <c r="X67" s="35"/>
      <c r="Y67" s="34" t="n">
        <f aca="false">O67+S67+V67</f>
        <v>123174.317311429</v>
      </c>
      <c r="Z67" s="34"/>
      <c r="AA67" s="32" t="n">
        <f aca="false">IF($K$9=3.5,AA66+0.05,IF($K$9=7,AA66+0.1,IF($K$9=10.5,AA66+0.15,IF($K$9=14,AA66+0.2))))</f>
        <v>10.6</v>
      </c>
      <c r="AB67" s="32"/>
      <c r="AC67" s="32"/>
      <c r="AD67" s="6"/>
      <c r="AE67" s="6"/>
      <c r="AF67" s="6"/>
      <c r="AG67" s="2"/>
    </row>
    <row r="68" customFormat="false" ht="15" hidden="false" customHeight="false" outlineLevel="0" collapsed="false">
      <c r="A68" s="2"/>
      <c r="B68" s="2"/>
      <c r="C68" s="32" t="n">
        <f aca="false">IF($K$9=3.5,C67+0.05,IF($K$9=7,C67+0.1,IF($K$9=10.5,C67+0.15,IF($K$9=14,C67+0.2))))</f>
        <v>10.8</v>
      </c>
      <c r="D68" s="32"/>
      <c r="E68" s="32"/>
      <c r="F68" s="33"/>
      <c r="G68" s="32" t="n">
        <f aca="false">C68/L</f>
        <v>0.771428571428571</v>
      </c>
      <c r="H68" s="32"/>
      <c r="I68" s="32"/>
      <c r="J68" s="33"/>
      <c r="K68" s="32" t="n">
        <f aca="false">(L-C68)/L</f>
        <v>0.228571428571429</v>
      </c>
      <c r="L68" s="32"/>
      <c r="M68" s="6"/>
      <c r="N68" s="6"/>
      <c r="O68" s="34" t="n">
        <f aca="false">((G68*K68)/2)*(qz*L^2)</f>
        <v>19373.24736</v>
      </c>
      <c r="P68" s="34"/>
      <c r="Q68" s="34"/>
      <c r="R68" s="35"/>
      <c r="S68" s="34" t="n">
        <f aca="false">IF(C68&lt;=$C$9,G68*($K$9-$C$9)*$S$9,C68*K68*$S$9)</f>
        <v>49371.4285714286</v>
      </c>
      <c r="T68" s="34"/>
      <c r="U68" s="35"/>
      <c r="V68" s="34" t="n">
        <f aca="false">IF(C68&lt;=$G$9,G68*($K$9-$G$9)*$V$9,K68*C68*$V$9)</f>
        <v>49371.4285714286</v>
      </c>
      <c r="W68" s="34"/>
      <c r="X68" s="35"/>
      <c r="Y68" s="34" t="n">
        <f aca="false">O68+S68+V68</f>
        <v>118116.104502857</v>
      </c>
      <c r="Z68" s="34"/>
      <c r="AA68" s="32" t="n">
        <f aca="false">IF($K$9=3.5,AA67+0.05,IF($K$9=7,AA67+0.1,IF($K$9=10.5,AA67+0.15,IF($K$9=14,AA67+0.2))))</f>
        <v>10.8</v>
      </c>
      <c r="AB68" s="32"/>
      <c r="AC68" s="32"/>
      <c r="AD68" s="6"/>
      <c r="AE68" s="6"/>
      <c r="AF68" s="6"/>
      <c r="AG68" s="2"/>
    </row>
    <row r="69" customFormat="false" ht="15" hidden="false" customHeight="false" outlineLevel="0" collapsed="false">
      <c r="A69" s="2"/>
      <c r="B69" s="2"/>
      <c r="C69" s="32" t="n">
        <f aca="false">IF($K$9=3.5,C68+0.05,IF($K$9=7,C68+0.1,IF($K$9=10.5,C68+0.15,IF($K$9=14,C68+0.2))))</f>
        <v>11</v>
      </c>
      <c r="D69" s="32"/>
      <c r="E69" s="32"/>
      <c r="F69" s="33"/>
      <c r="G69" s="32" t="n">
        <f aca="false">C69/L</f>
        <v>0.785714285714285</v>
      </c>
      <c r="H69" s="32"/>
      <c r="I69" s="32"/>
      <c r="J69" s="33"/>
      <c r="K69" s="32" t="n">
        <f aca="false">(L-C69)/L</f>
        <v>0.214285714285715</v>
      </c>
      <c r="L69" s="32"/>
      <c r="M69" s="6"/>
      <c r="N69" s="6"/>
      <c r="O69" s="34" t="n">
        <f aca="false">((G69*K69)/2)*(qz*L^2)</f>
        <v>18498.7605</v>
      </c>
      <c r="P69" s="34"/>
      <c r="Q69" s="34"/>
      <c r="R69" s="35"/>
      <c r="S69" s="34" t="n">
        <f aca="false">IF(C69&lt;=$C$9,G69*($K$9-$C$9)*$S$9,C69*K69*$S$9)</f>
        <v>47142.8571428572</v>
      </c>
      <c r="T69" s="34"/>
      <c r="U69" s="35"/>
      <c r="V69" s="34" t="n">
        <f aca="false">IF(C69&lt;=$G$9,G69*($K$9-$G$9)*$V$9,K69*C69*$V$9)</f>
        <v>47142.8571428572</v>
      </c>
      <c r="W69" s="34"/>
      <c r="X69" s="35"/>
      <c r="Y69" s="34" t="n">
        <f aca="false">O69+S69+V69</f>
        <v>112784.474785715</v>
      </c>
      <c r="Z69" s="34"/>
      <c r="AA69" s="32" t="n">
        <f aca="false">IF($K$9=3.5,AA68+0.05,IF($K$9=7,AA68+0.1,IF($K$9=10.5,AA68+0.15,IF($K$9=14,AA68+0.2))))</f>
        <v>11</v>
      </c>
      <c r="AB69" s="32"/>
      <c r="AC69" s="32"/>
      <c r="AD69" s="6"/>
      <c r="AE69" s="6"/>
      <c r="AF69" s="6"/>
      <c r="AG69" s="2"/>
    </row>
    <row r="70" customFormat="false" ht="15" hidden="false" customHeight="false" outlineLevel="0" collapsed="false">
      <c r="A70" s="2"/>
      <c r="B70" s="2"/>
      <c r="C70" s="32" t="n">
        <f aca="false">IF($K$9=3.5,C69+0.05,IF($K$9=7,C69+0.1,IF($K$9=10.5,C69+0.15,IF($K$9=14,C69+0.2))))</f>
        <v>11.2</v>
      </c>
      <c r="D70" s="32"/>
      <c r="E70" s="32"/>
      <c r="F70" s="33"/>
      <c r="G70" s="32" t="n">
        <f aca="false">C70/L</f>
        <v>0.8</v>
      </c>
      <c r="H70" s="32"/>
      <c r="I70" s="32"/>
      <c r="J70" s="33"/>
      <c r="K70" s="32" t="n">
        <f aca="false">(L-C70)/L</f>
        <v>0.200000000000001</v>
      </c>
      <c r="L70" s="32"/>
      <c r="M70" s="6"/>
      <c r="N70" s="6"/>
      <c r="O70" s="34" t="n">
        <f aca="false">((G70*K70)/2)*(qz*L^2)</f>
        <v>17579.42816</v>
      </c>
      <c r="P70" s="34"/>
      <c r="Q70" s="34"/>
      <c r="R70" s="35"/>
      <c r="S70" s="34" t="n">
        <f aca="false">IF(C70&lt;=$C$9,G70*($K$9-$C$9)*$S$9,C70*K70*$S$9)</f>
        <v>44800.0000000001</v>
      </c>
      <c r="T70" s="34"/>
      <c r="U70" s="35"/>
      <c r="V70" s="34" t="n">
        <f aca="false">IF(C70&lt;=$G$9,G70*($K$9-$G$9)*$V$9,K70*C70*$V$9)</f>
        <v>44800.0000000001</v>
      </c>
      <c r="W70" s="34"/>
      <c r="X70" s="35"/>
      <c r="Y70" s="34" t="n">
        <f aca="false">O70+S70+V70</f>
        <v>107179.42816</v>
      </c>
      <c r="Z70" s="34"/>
      <c r="AA70" s="32" t="n">
        <f aca="false">IF($K$9=3.5,AA69+0.05,IF($K$9=7,AA69+0.1,IF($K$9=10.5,AA69+0.15,IF($K$9=14,AA69+0.2))))</f>
        <v>11.2</v>
      </c>
      <c r="AB70" s="32"/>
      <c r="AC70" s="32"/>
      <c r="AD70" s="6"/>
      <c r="AE70" s="6"/>
      <c r="AF70" s="6"/>
      <c r="AG70" s="2"/>
    </row>
    <row r="71" customFormat="false" ht="15" hidden="false" customHeight="false" outlineLevel="0" collapsed="false">
      <c r="A71" s="2"/>
      <c r="B71" s="2"/>
      <c r="C71" s="32" t="n">
        <f aca="false">IF($K$9=3.5,C70+0.05,IF($K$9=7,C70+0.1,IF($K$9=10.5,C70+0.15,IF($K$9=14,C70+0.2))))</f>
        <v>11.4</v>
      </c>
      <c r="D71" s="32"/>
      <c r="E71" s="32"/>
      <c r="F71" s="33"/>
      <c r="G71" s="32" t="n">
        <f aca="false">C71/L</f>
        <v>0.814285714285714</v>
      </c>
      <c r="H71" s="32"/>
      <c r="I71" s="32"/>
      <c r="J71" s="33"/>
      <c r="K71" s="32" t="n">
        <f aca="false">(L-C71)/L</f>
        <v>0.185714285714286</v>
      </c>
      <c r="L71" s="32"/>
      <c r="M71" s="6"/>
      <c r="N71" s="6"/>
      <c r="O71" s="34" t="n">
        <f aca="false">((G71*K71)/2)*(qz*L^2)</f>
        <v>16615.25034</v>
      </c>
      <c r="P71" s="34"/>
      <c r="Q71" s="34"/>
      <c r="R71" s="35"/>
      <c r="S71" s="34" t="n">
        <f aca="false">IF(C71&lt;=$C$9,G71*($K$9-$C$9)*$S$9,C71*K71*$S$9)</f>
        <v>42342.8571428573</v>
      </c>
      <c r="T71" s="34"/>
      <c r="U71" s="35"/>
      <c r="V71" s="34" t="n">
        <f aca="false">IF(C71&lt;=$G$9,G71*($K$9-$G$9)*$V$9,K71*C71*$V$9)</f>
        <v>42342.8571428573</v>
      </c>
      <c r="W71" s="34"/>
      <c r="X71" s="35"/>
      <c r="Y71" s="34" t="n">
        <f aca="false">O71+S71+V71</f>
        <v>101300.964625715</v>
      </c>
      <c r="Z71" s="34"/>
      <c r="AA71" s="32" t="n">
        <f aca="false">IF($K$9=3.5,AA70+0.05,IF($K$9=7,AA70+0.1,IF($K$9=10.5,AA70+0.15,IF($K$9=14,AA70+0.2))))</f>
        <v>11.4</v>
      </c>
      <c r="AB71" s="32"/>
      <c r="AC71" s="32"/>
      <c r="AD71" s="6"/>
      <c r="AE71" s="6"/>
      <c r="AF71" s="6"/>
      <c r="AG71" s="2"/>
    </row>
    <row r="72" customFormat="false" ht="15" hidden="false" customHeight="false" outlineLevel="0" collapsed="false">
      <c r="A72" s="2"/>
      <c r="B72" s="2"/>
      <c r="C72" s="32" t="n">
        <f aca="false">IF($K$9=3.5,C71+0.05,IF($K$9=7,C71+0.1,IF($K$9=10.5,C71+0.15,IF($K$9=14,C71+0.2))))</f>
        <v>11.6</v>
      </c>
      <c r="D72" s="32"/>
      <c r="E72" s="32"/>
      <c r="F72" s="33"/>
      <c r="G72" s="32" t="n">
        <f aca="false">C72/L</f>
        <v>0.828571428571428</v>
      </c>
      <c r="H72" s="32"/>
      <c r="I72" s="32"/>
      <c r="J72" s="33"/>
      <c r="K72" s="32" t="n">
        <f aca="false">(L-C72)/L</f>
        <v>0.171428571428572</v>
      </c>
      <c r="L72" s="32"/>
      <c r="M72" s="6"/>
      <c r="N72" s="6"/>
      <c r="O72" s="34" t="n">
        <f aca="false">((G72*K72)/2)*(qz*L^2)</f>
        <v>15606.2270400001</v>
      </c>
      <c r="P72" s="34"/>
      <c r="Q72" s="34"/>
      <c r="R72" s="35"/>
      <c r="S72" s="34" t="n">
        <f aca="false">IF(C72&lt;=$C$9,G72*($K$9-$C$9)*$S$9,C72*K72*$S$9)</f>
        <v>39771.4285714287</v>
      </c>
      <c r="T72" s="34"/>
      <c r="U72" s="35"/>
      <c r="V72" s="34" t="n">
        <f aca="false">IF(C72&lt;=$G$9,G72*($K$9-$G$9)*$V$9,K72*C72*$V$9)</f>
        <v>39771.4285714287</v>
      </c>
      <c r="W72" s="34"/>
      <c r="X72" s="35"/>
      <c r="Y72" s="34" t="n">
        <f aca="false">O72+S72+V72</f>
        <v>95149.0841828574</v>
      </c>
      <c r="Z72" s="34"/>
      <c r="AA72" s="32" t="n">
        <f aca="false">IF($K$9=3.5,AA71+0.05,IF($K$9=7,AA71+0.1,IF($K$9=10.5,AA71+0.15,IF($K$9=14,AA71+0.2))))</f>
        <v>11.6</v>
      </c>
      <c r="AB72" s="32"/>
      <c r="AC72" s="32"/>
      <c r="AD72" s="6"/>
      <c r="AE72" s="6"/>
      <c r="AF72" s="6"/>
      <c r="AG72" s="2"/>
    </row>
    <row r="73" customFormat="false" ht="15" hidden="false" customHeight="false" outlineLevel="0" collapsed="false">
      <c r="A73" s="2"/>
      <c r="B73" s="2"/>
      <c r="C73" s="32" t="n">
        <f aca="false">IF($K$9=3.5,C72+0.05,IF($K$9=7,C72+0.1,IF($K$9=10.5,C72+0.15,IF($K$9=14,C72+0.2))))</f>
        <v>11.8</v>
      </c>
      <c r="D73" s="32"/>
      <c r="E73" s="32"/>
      <c r="F73" s="33"/>
      <c r="G73" s="32" t="n">
        <f aca="false">C73/L</f>
        <v>0.842857142857142</v>
      </c>
      <c r="H73" s="32"/>
      <c r="I73" s="32"/>
      <c r="J73" s="33"/>
      <c r="K73" s="32" t="n">
        <f aca="false">(L-C73)/L</f>
        <v>0.157142857142858</v>
      </c>
      <c r="L73" s="32"/>
      <c r="M73" s="6"/>
      <c r="N73" s="6"/>
      <c r="O73" s="34" t="n">
        <f aca="false">((G73*K73)/2)*(qz*L^2)</f>
        <v>14552.3582600001</v>
      </c>
      <c r="P73" s="34"/>
      <c r="Q73" s="34"/>
      <c r="R73" s="35"/>
      <c r="S73" s="34" t="n">
        <f aca="false">IF(C73&lt;=$C$9,G73*($K$9-$C$9)*$S$9,C73*K73*$S$9)</f>
        <v>37085.7142857144</v>
      </c>
      <c r="T73" s="34"/>
      <c r="U73" s="35"/>
      <c r="V73" s="34" t="n">
        <f aca="false">IF(C73&lt;=$G$9,G73*($K$9-$G$9)*$V$9,K73*C73*$V$9)</f>
        <v>37085.7142857144</v>
      </c>
      <c r="W73" s="34"/>
      <c r="X73" s="35"/>
      <c r="Y73" s="34" t="n">
        <f aca="false">O73+S73+V73</f>
        <v>88723.7868314289</v>
      </c>
      <c r="Z73" s="34"/>
      <c r="AA73" s="32" t="n">
        <f aca="false">IF($K$9=3.5,AA72+0.05,IF($K$9=7,AA72+0.1,IF($K$9=10.5,AA72+0.15,IF($K$9=14,AA72+0.2))))</f>
        <v>11.8</v>
      </c>
      <c r="AB73" s="32"/>
      <c r="AC73" s="32"/>
      <c r="AD73" s="6"/>
      <c r="AE73" s="6"/>
      <c r="AF73" s="6"/>
      <c r="AG73" s="2"/>
    </row>
    <row r="74" customFormat="false" ht="15" hidden="false" customHeight="false" outlineLevel="0" collapsed="false">
      <c r="A74" s="2"/>
      <c r="B74" s="2"/>
      <c r="C74" s="32" t="n">
        <f aca="false">IF($K$9=3.5,C73+0.05,IF($K$9=7,C73+0.1,IF($K$9=10.5,C73+0.15,IF($K$9=14,C73+0.2))))</f>
        <v>12</v>
      </c>
      <c r="D74" s="32"/>
      <c r="E74" s="32"/>
      <c r="F74" s="33"/>
      <c r="G74" s="32" t="n">
        <f aca="false">C74/L</f>
        <v>0.857142857142856</v>
      </c>
      <c r="H74" s="32"/>
      <c r="I74" s="32"/>
      <c r="J74" s="33"/>
      <c r="K74" s="32" t="n">
        <f aca="false">(L-C74)/L</f>
        <v>0.142857142857144</v>
      </c>
      <c r="L74" s="32"/>
      <c r="M74" s="6"/>
      <c r="N74" s="6"/>
      <c r="O74" s="34" t="n">
        <f aca="false">((G74*K74)/2)*(qz*L^2)</f>
        <v>13453.6440000001</v>
      </c>
      <c r="P74" s="34"/>
      <c r="Q74" s="34"/>
      <c r="R74" s="35"/>
      <c r="S74" s="34" t="n">
        <f aca="false">IF(C74&lt;=$C$9,G74*($K$9-$C$9)*$S$9,C74*K74*$S$9)</f>
        <v>34285.7142857144</v>
      </c>
      <c r="T74" s="34"/>
      <c r="U74" s="35"/>
      <c r="V74" s="34" t="n">
        <f aca="false">IF(C74&lt;=$G$9,G74*($K$9-$G$9)*$V$9,K74*C74*$V$9)</f>
        <v>34285.7142857144</v>
      </c>
      <c r="W74" s="34"/>
      <c r="X74" s="35"/>
      <c r="Y74" s="34" t="n">
        <f aca="false">O74+S74+V74</f>
        <v>82025.072571429</v>
      </c>
      <c r="Z74" s="34"/>
      <c r="AA74" s="32" t="n">
        <f aca="false">IF($K$9=3.5,AA73+0.05,IF($K$9=7,AA73+0.1,IF($K$9=10.5,AA73+0.15,IF($K$9=14,AA73+0.2))))</f>
        <v>12</v>
      </c>
      <c r="AB74" s="32"/>
      <c r="AC74" s="32"/>
      <c r="AD74" s="6"/>
      <c r="AE74" s="6"/>
      <c r="AF74" s="6"/>
      <c r="AG74" s="2"/>
    </row>
    <row r="75" customFormat="false" ht="15" hidden="false" customHeight="false" outlineLevel="0" collapsed="false">
      <c r="A75" s="2"/>
      <c r="B75" s="2"/>
      <c r="C75" s="32" t="n">
        <f aca="false">IF($K$9=3.5,C74+0.05,IF($K$9=7,C74+0.1,IF($K$9=10.5,C74+0.15,IF($K$9=14,C74+0.2))))</f>
        <v>12.2</v>
      </c>
      <c r="D75" s="32"/>
      <c r="E75" s="32"/>
      <c r="F75" s="33"/>
      <c r="G75" s="32" t="n">
        <f aca="false">C75/L</f>
        <v>0.871428571428571</v>
      </c>
      <c r="H75" s="32"/>
      <c r="I75" s="32"/>
      <c r="J75" s="33"/>
      <c r="K75" s="32" t="n">
        <f aca="false">(L-C75)/L</f>
        <v>0.128571428571429</v>
      </c>
      <c r="L75" s="32"/>
      <c r="M75" s="6"/>
      <c r="N75" s="6"/>
      <c r="O75" s="34" t="n">
        <f aca="false">((G75*K75)/2)*(qz*L^2)</f>
        <v>12310.0842600001</v>
      </c>
      <c r="P75" s="34"/>
      <c r="Q75" s="34"/>
      <c r="R75" s="35"/>
      <c r="S75" s="34" t="n">
        <f aca="false">IF(C75&lt;=$C$9,G75*($K$9-$C$9)*$S$9,C75*K75*$S$9)</f>
        <v>31371.4285714287</v>
      </c>
      <c r="T75" s="34"/>
      <c r="U75" s="35"/>
      <c r="V75" s="34" t="n">
        <f aca="false">IF(C75&lt;=$G$9,G75*($K$9-$G$9)*$V$9,K75*C75*$V$9)</f>
        <v>31371.4285714287</v>
      </c>
      <c r="W75" s="34"/>
      <c r="X75" s="35"/>
      <c r="Y75" s="34" t="n">
        <f aca="false">O75+S75+V75</f>
        <v>75052.9414028576</v>
      </c>
      <c r="Z75" s="34"/>
      <c r="AA75" s="32" t="n">
        <f aca="false">IF($K$9=3.5,AA74+0.05,IF($K$9=7,AA74+0.1,IF($K$9=10.5,AA74+0.15,IF($K$9=14,AA74+0.2))))</f>
        <v>12.2</v>
      </c>
      <c r="AB75" s="32"/>
      <c r="AC75" s="32"/>
      <c r="AD75" s="6"/>
      <c r="AE75" s="6"/>
      <c r="AF75" s="6"/>
      <c r="AG75" s="2"/>
    </row>
    <row r="76" customFormat="false" ht="15" hidden="false" customHeight="false" outlineLevel="0" collapsed="false">
      <c r="A76" s="2"/>
      <c r="B76" s="2"/>
      <c r="C76" s="32" t="n">
        <f aca="false">IF($K$9=3.5,C75+0.05,IF($K$9=7,C75+0.1,IF($K$9=10.5,C75+0.15,IF($K$9=14,C75+0.2))))</f>
        <v>12.4</v>
      </c>
      <c r="D76" s="32"/>
      <c r="E76" s="32"/>
      <c r="F76" s="33"/>
      <c r="G76" s="32" t="n">
        <f aca="false">C76/L</f>
        <v>0.885714285714285</v>
      </c>
      <c r="H76" s="32"/>
      <c r="I76" s="32"/>
      <c r="J76" s="33"/>
      <c r="K76" s="32" t="n">
        <f aca="false">(L-C76)/L</f>
        <v>0.114285714285715</v>
      </c>
      <c r="L76" s="32"/>
      <c r="M76" s="6"/>
      <c r="N76" s="6"/>
      <c r="O76" s="34" t="n">
        <f aca="false">((G76*K76)/2)*(qz*L^2)</f>
        <v>11121.6790400001</v>
      </c>
      <c r="P76" s="34"/>
      <c r="Q76" s="34"/>
      <c r="R76" s="35"/>
      <c r="S76" s="34" t="n">
        <f aca="false">IF(C76&lt;=$C$9,G76*($K$9-$C$9)*$S$9,C76*K76*$S$9)</f>
        <v>28342.8571428573</v>
      </c>
      <c r="T76" s="34"/>
      <c r="U76" s="35"/>
      <c r="V76" s="34" t="n">
        <f aca="false">IF(C76&lt;=$G$9,G76*($K$9-$G$9)*$V$9,K76*C76*$V$9)</f>
        <v>28342.8571428573</v>
      </c>
      <c r="W76" s="34"/>
      <c r="X76" s="35"/>
      <c r="Y76" s="34" t="n">
        <f aca="false">O76+S76+V76</f>
        <v>67807.3933257147</v>
      </c>
      <c r="Z76" s="34"/>
      <c r="AA76" s="32" t="n">
        <f aca="false">IF($K$9=3.5,AA75+0.05,IF($K$9=7,AA75+0.1,IF($K$9=10.5,AA75+0.15,IF($K$9=14,AA75+0.2))))</f>
        <v>12.4</v>
      </c>
      <c r="AB76" s="32"/>
      <c r="AC76" s="32"/>
      <c r="AD76" s="6"/>
      <c r="AE76" s="6"/>
      <c r="AF76" s="6"/>
      <c r="AG76" s="2"/>
    </row>
    <row r="77" customFormat="false" ht="15" hidden="false" customHeight="false" outlineLevel="0" collapsed="false">
      <c r="A77" s="2"/>
      <c r="B77" s="2"/>
      <c r="C77" s="32" t="n">
        <f aca="false">IF($K$9=3.5,C76+0.05,IF($K$9=7,C76+0.1,IF($K$9=10.5,C76+0.15,IF($K$9=14,C76+0.2))))</f>
        <v>12.6</v>
      </c>
      <c r="D77" s="32"/>
      <c r="E77" s="32"/>
      <c r="F77" s="33"/>
      <c r="G77" s="32" t="n">
        <f aca="false">C77/L</f>
        <v>0.899999999999999</v>
      </c>
      <c r="H77" s="32"/>
      <c r="I77" s="32"/>
      <c r="J77" s="33"/>
      <c r="K77" s="32" t="n">
        <f aca="false">(L-C77)/L</f>
        <v>0.100000000000001</v>
      </c>
      <c r="L77" s="32"/>
      <c r="M77" s="6"/>
      <c r="N77" s="6"/>
      <c r="O77" s="34" t="n">
        <f aca="false">((G77*K77)/2)*(qz*L^2)</f>
        <v>9888.42834000008</v>
      </c>
      <c r="P77" s="34"/>
      <c r="Q77" s="34"/>
      <c r="R77" s="35"/>
      <c r="S77" s="34" t="n">
        <f aca="false">IF(C77&lt;=$C$9,G77*($K$9-$C$9)*$S$9,C77*K77*$S$9)</f>
        <v>25200.0000000002</v>
      </c>
      <c r="T77" s="34"/>
      <c r="U77" s="35"/>
      <c r="V77" s="34" t="n">
        <f aca="false">IF(C77&lt;=$G$9,G77*($K$9-$G$9)*$V$9,K77*C77*$V$9)</f>
        <v>25200.0000000002</v>
      </c>
      <c r="W77" s="34"/>
      <c r="X77" s="35"/>
      <c r="Y77" s="34" t="n">
        <f aca="false">O77+S77+V77</f>
        <v>60288.4283400005</v>
      </c>
      <c r="Z77" s="34"/>
      <c r="AA77" s="32" t="n">
        <f aca="false">IF($K$9=3.5,AA76+0.05,IF($K$9=7,AA76+0.1,IF($K$9=10.5,AA76+0.15,IF($K$9=14,AA76+0.2))))</f>
        <v>12.6</v>
      </c>
      <c r="AB77" s="32"/>
      <c r="AC77" s="32"/>
      <c r="AD77" s="6"/>
      <c r="AE77" s="6"/>
      <c r="AF77" s="6"/>
      <c r="AG77" s="2"/>
    </row>
    <row r="78" customFormat="false" ht="15" hidden="false" customHeight="false" outlineLevel="0" collapsed="false">
      <c r="A78" s="2"/>
      <c r="B78" s="2"/>
      <c r="C78" s="32" t="n">
        <f aca="false">IF($K$9=3.5,C77+0.05,IF($K$9=7,C77+0.1,IF($K$9=10.5,C77+0.15,IF($K$9=14,C77+0.2))))</f>
        <v>12.8</v>
      </c>
      <c r="D78" s="32"/>
      <c r="E78" s="32"/>
      <c r="F78" s="33"/>
      <c r="G78" s="32" t="n">
        <f aca="false">C78/L</f>
        <v>0.914285714285713</v>
      </c>
      <c r="H78" s="32"/>
      <c r="I78" s="32"/>
      <c r="J78" s="33"/>
      <c r="K78" s="32" t="n">
        <f aca="false">(L-C78)/L</f>
        <v>0.0857142857142867</v>
      </c>
      <c r="L78" s="32"/>
      <c r="M78" s="6"/>
      <c r="N78" s="6"/>
      <c r="O78" s="34" t="n">
        <f aca="false">((G78*K78)/2)*(qz*L^2)</f>
        <v>8610.33216000009</v>
      </c>
      <c r="P78" s="34"/>
      <c r="Q78" s="34"/>
      <c r="R78" s="35"/>
      <c r="S78" s="34" t="n">
        <f aca="false">IF(C78&lt;=$C$9,G78*($K$9-$C$9)*$S$9,C78*K78*$S$9)</f>
        <v>21942.8571428574</v>
      </c>
      <c r="T78" s="34"/>
      <c r="U78" s="35"/>
      <c r="V78" s="34" t="n">
        <f aca="false">IF(C78&lt;=$G$9,G78*($K$9-$G$9)*$V$9,K78*C78*$V$9)</f>
        <v>21942.8571428574</v>
      </c>
      <c r="W78" s="34"/>
      <c r="X78" s="35"/>
      <c r="Y78" s="34" t="n">
        <f aca="false">O78+S78+V78</f>
        <v>52496.0464457148</v>
      </c>
      <c r="Z78" s="34"/>
      <c r="AA78" s="32" t="n">
        <f aca="false">IF($K$9=3.5,AA77+0.05,IF($K$9=7,AA77+0.1,IF($K$9=10.5,AA77+0.15,IF($K$9=14,AA77+0.2))))</f>
        <v>12.8</v>
      </c>
      <c r="AB78" s="32"/>
      <c r="AC78" s="32"/>
      <c r="AD78" s="6"/>
      <c r="AE78" s="6"/>
      <c r="AF78" s="6"/>
      <c r="AG78" s="2"/>
    </row>
    <row r="79" customFormat="false" ht="15" hidden="false" customHeight="false" outlineLevel="0" collapsed="false">
      <c r="A79" s="2"/>
      <c r="B79" s="2"/>
      <c r="C79" s="32" t="n">
        <f aca="false">IF($K$9=3.5,C78+0.05,IF($K$9=7,C78+0.1,IF($K$9=10.5,C78+0.15,IF($K$9=14,C78+0.2))))</f>
        <v>13</v>
      </c>
      <c r="D79" s="32"/>
      <c r="E79" s="32"/>
      <c r="F79" s="33"/>
      <c r="G79" s="32" t="n">
        <f aca="false">C79/L</f>
        <v>0.928571428571428</v>
      </c>
      <c r="H79" s="32"/>
      <c r="I79" s="32"/>
      <c r="J79" s="33"/>
      <c r="K79" s="32" t="n">
        <f aca="false">(L-C79)/L</f>
        <v>0.0714285714285724</v>
      </c>
      <c r="L79" s="32"/>
      <c r="M79" s="6"/>
      <c r="N79" s="6"/>
      <c r="O79" s="34" t="n">
        <f aca="false">((G79*K79)/2)*(qz*L^2)</f>
        <v>7287.3905000001</v>
      </c>
      <c r="P79" s="34"/>
      <c r="Q79" s="34"/>
      <c r="R79" s="35"/>
      <c r="S79" s="34" t="n">
        <f aca="false">IF(C79&lt;=$C$9,G79*($K$9-$C$9)*$S$9,C79*K79*$S$9)</f>
        <v>18571.4285714288</v>
      </c>
      <c r="T79" s="34"/>
      <c r="U79" s="35"/>
      <c r="V79" s="34" t="n">
        <f aca="false">IF(C79&lt;=$G$9,G79*($K$9-$G$9)*$V$9,K79*C79*$V$9)</f>
        <v>18571.4285714288</v>
      </c>
      <c r="W79" s="34"/>
      <c r="X79" s="35"/>
      <c r="Y79" s="34" t="n">
        <f aca="false">O79+S79+V79</f>
        <v>44430.2476428577</v>
      </c>
      <c r="Z79" s="34"/>
      <c r="AA79" s="32" t="n">
        <f aca="false">IF($K$9=3.5,AA78+0.05,IF($K$9=7,AA78+0.1,IF($K$9=10.5,AA78+0.15,IF($K$9=14,AA78+0.2))))</f>
        <v>13</v>
      </c>
      <c r="AB79" s="32"/>
      <c r="AC79" s="32"/>
      <c r="AD79" s="6"/>
      <c r="AE79" s="6"/>
      <c r="AF79" s="6"/>
      <c r="AG79" s="2"/>
    </row>
    <row r="80" customFormat="false" ht="15" hidden="false" customHeight="false" outlineLevel="0" collapsed="false">
      <c r="A80" s="2"/>
      <c r="B80" s="2"/>
      <c r="C80" s="32" t="n">
        <f aca="false">IF($K$9=3.5,C79+0.05,IF($K$9=7,C79+0.1,IF($K$9=10.5,C79+0.15,IF($K$9=14,C79+0.2))))</f>
        <v>13.2</v>
      </c>
      <c r="D80" s="32"/>
      <c r="E80" s="32"/>
      <c r="F80" s="33"/>
      <c r="G80" s="32" t="n">
        <f aca="false">C80/L</f>
        <v>0.942857142857142</v>
      </c>
      <c r="H80" s="32"/>
      <c r="I80" s="32"/>
      <c r="J80" s="33"/>
      <c r="K80" s="32" t="n">
        <f aca="false">(L-C80)/L</f>
        <v>0.0571428571428582</v>
      </c>
      <c r="L80" s="32"/>
      <c r="M80" s="6"/>
      <c r="N80" s="6"/>
      <c r="O80" s="34" t="n">
        <f aca="false">((G80*K80)/2)*(qz*L^2)</f>
        <v>5919.60336000011</v>
      </c>
      <c r="P80" s="34"/>
      <c r="Q80" s="34"/>
      <c r="R80" s="35"/>
      <c r="S80" s="34" t="n">
        <f aca="false">IF(C80&lt;=$C$9,G80*($K$9-$C$9)*$S$9,C80*K80*$S$9)</f>
        <v>15085.7142857146</v>
      </c>
      <c r="T80" s="34"/>
      <c r="U80" s="35"/>
      <c r="V80" s="34" t="n">
        <f aca="false">IF(C80&lt;=$G$9,G80*($K$9-$G$9)*$V$9,K80*C80*$V$9)</f>
        <v>15085.7142857146</v>
      </c>
      <c r="W80" s="34"/>
      <c r="X80" s="35"/>
      <c r="Y80" s="34" t="n">
        <f aca="false">O80+S80+V80</f>
        <v>36091.0319314292</v>
      </c>
      <c r="Z80" s="34"/>
      <c r="AA80" s="32" t="n">
        <f aca="false">IF($K$9=3.5,AA79+0.05,IF($K$9=7,AA79+0.1,IF($K$9=10.5,AA79+0.15,IF($K$9=14,AA79+0.2))))</f>
        <v>13.2</v>
      </c>
      <c r="AB80" s="32"/>
      <c r="AC80" s="32"/>
      <c r="AD80" s="6"/>
      <c r="AE80" s="6"/>
      <c r="AF80" s="6"/>
      <c r="AG80" s="2"/>
    </row>
    <row r="81" customFormat="false" ht="15" hidden="false" customHeight="false" outlineLevel="0" collapsed="false">
      <c r="A81" s="2"/>
      <c r="B81" s="2"/>
      <c r="C81" s="32" t="n">
        <f aca="false">IF($K$9=3.5,C80+0.05,IF($K$9=7,C80+0.1,IF($K$9=10.5,C80+0.15,IF($K$9=14,C80+0.2))))</f>
        <v>13.4</v>
      </c>
      <c r="D81" s="32"/>
      <c r="E81" s="32"/>
      <c r="F81" s="33"/>
      <c r="G81" s="32" t="n">
        <f aca="false">C81/L</f>
        <v>0.957142857142856</v>
      </c>
      <c r="H81" s="32"/>
      <c r="I81" s="32"/>
      <c r="J81" s="33"/>
      <c r="K81" s="32" t="n">
        <f aca="false">(L-C81)/L</f>
        <v>0.042857142857144</v>
      </c>
      <c r="L81" s="32"/>
      <c r="M81" s="6"/>
      <c r="N81" s="6"/>
      <c r="O81" s="34" t="n">
        <f aca="false">((G81*K81)/2)*(qz*L^2)</f>
        <v>4506.97074000011</v>
      </c>
      <c r="P81" s="34"/>
      <c r="Q81" s="34"/>
      <c r="R81" s="35"/>
      <c r="S81" s="34" t="n">
        <f aca="false">IF(C81&lt;=$C$9,G81*($K$9-$C$9)*$S$9,C81*K81*$S$9)</f>
        <v>11485.7142857146</v>
      </c>
      <c r="T81" s="34"/>
      <c r="U81" s="35"/>
      <c r="V81" s="34" t="n">
        <f aca="false">IF(C81&lt;=$G$9,G81*($K$9-$G$9)*$V$9,K81*C81*$V$9)</f>
        <v>11485.7142857146</v>
      </c>
      <c r="W81" s="34"/>
      <c r="X81" s="35"/>
      <c r="Y81" s="34" t="n">
        <f aca="false">O81+S81+V81</f>
        <v>27478.3993114293</v>
      </c>
      <c r="Z81" s="34"/>
      <c r="AA81" s="32" t="n">
        <f aca="false">IF($K$9=3.5,AA80+0.05,IF($K$9=7,AA80+0.1,IF($K$9=10.5,AA80+0.15,IF($K$9=14,AA80+0.2))))</f>
        <v>13.4</v>
      </c>
      <c r="AB81" s="32"/>
      <c r="AC81" s="32"/>
      <c r="AD81" s="6"/>
      <c r="AE81" s="6"/>
      <c r="AF81" s="6"/>
      <c r="AG81" s="2"/>
    </row>
    <row r="82" customFormat="false" ht="15" hidden="false" customHeight="false" outlineLevel="0" collapsed="false">
      <c r="A82" s="2"/>
      <c r="B82" s="2"/>
      <c r="C82" s="32" t="n">
        <f aca="false">IF($K$9=3.5,C81+0.05,IF($K$9=7,C81+0.1,IF($K$9=10.5,C81+0.15,IF($K$9=14,C81+0.2))))</f>
        <v>13.6</v>
      </c>
      <c r="D82" s="32"/>
      <c r="E82" s="32"/>
      <c r="F82" s="33"/>
      <c r="G82" s="32" t="n">
        <f aca="false">C82/L</f>
        <v>0.97142857142857</v>
      </c>
      <c r="H82" s="32"/>
      <c r="I82" s="32"/>
      <c r="J82" s="33"/>
      <c r="K82" s="32" t="n">
        <f aca="false">(L-C82)/L</f>
        <v>0.0285714285714297</v>
      </c>
      <c r="L82" s="32"/>
      <c r="M82" s="6"/>
      <c r="N82" s="6"/>
      <c r="O82" s="34" t="n">
        <f aca="false">((G82*K82)/2)*(qz*L^2)</f>
        <v>3049.49264000012</v>
      </c>
      <c r="P82" s="34"/>
      <c r="Q82" s="34"/>
      <c r="R82" s="35"/>
      <c r="S82" s="34" t="n">
        <f aca="false">IF(C82&lt;=$C$9,G82*($K$9-$C$9)*$S$9,C82*K82*$S$9)</f>
        <v>7771.42857142888</v>
      </c>
      <c r="T82" s="34"/>
      <c r="U82" s="35"/>
      <c r="V82" s="34" t="n">
        <f aca="false">IF(C82&lt;=$G$9,G82*($K$9-$G$9)*$V$9,K82*C82*$V$9)</f>
        <v>7771.42857142888</v>
      </c>
      <c r="W82" s="34"/>
      <c r="X82" s="35"/>
      <c r="Y82" s="34" t="n">
        <f aca="false">O82+S82+V82</f>
        <v>18592.3497828579</v>
      </c>
      <c r="Z82" s="34"/>
      <c r="AA82" s="32" t="n">
        <f aca="false">IF($K$9=3.5,AA81+0.05,IF($K$9=7,AA81+0.1,IF($K$9=10.5,AA81+0.15,IF($K$9=14,AA81+0.2))))</f>
        <v>13.6</v>
      </c>
      <c r="AB82" s="32"/>
      <c r="AC82" s="32"/>
      <c r="AD82" s="6"/>
      <c r="AE82" s="6"/>
      <c r="AF82" s="6"/>
      <c r="AG82" s="2"/>
    </row>
    <row r="83" customFormat="false" ht="15" hidden="false" customHeight="false" outlineLevel="0" collapsed="false">
      <c r="A83" s="2"/>
      <c r="B83" s="2"/>
      <c r="C83" s="32" t="n">
        <f aca="false">IF($K$9=3.5,C82+0.05,IF($K$9=7,C82+0.1,IF($K$9=10.5,C82+0.15,IF($K$9=14,C82+0.2))))</f>
        <v>13.8</v>
      </c>
      <c r="D83" s="32"/>
      <c r="E83" s="32"/>
      <c r="F83" s="33"/>
      <c r="G83" s="32" t="n">
        <f aca="false">C83/L</f>
        <v>0.985714285714285</v>
      </c>
      <c r="H83" s="32"/>
      <c r="I83" s="32"/>
      <c r="J83" s="33"/>
      <c r="K83" s="32" t="n">
        <f aca="false">(L-C83)/L</f>
        <v>0.0142857142857155</v>
      </c>
      <c r="L83" s="32"/>
      <c r="M83" s="6"/>
      <c r="N83" s="6"/>
      <c r="O83" s="34" t="n">
        <f aca="false">((G83*K83)/2)*(qz*L^2)</f>
        <v>1547.16906000013</v>
      </c>
      <c r="P83" s="34"/>
      <c r="Q83" s="34"/>
      <c r="R83" s="35"/>
      <c r="S83" s="34" t="n">
        <f aca="false">IF(C83&lt;=$C$9,G83*($K$9-$C$9)*$S$9,C83*K83*$S$9)</f>
        <v>3942.85714285747</v>
      </c>
      <c r="T83" s="34"/>
      <c r="U83" s="35"/>
      <c r="V83" s="34" t="n">
        <f aca="false">IF(C83&lt;=$G$9,G83*($K$9-$G$9)*$V$9,K83*C83*$V$9)</f>
        <v>3942.85714285747</v>
      </c>
      <c r="W83" s="34"/>
      <c r="X83" s="35"/>
      <c r="Y83" s="34" t="n">
        <f aca="false">O83+S83+V83</f>
        <v>9432.88334571508</v>
      </c>
      <c r="Z83" s="34"/>
      <c r="AA83" s="32" t="n">
        <f aca="false">IF($K$9=3.5,AA82+0.05,IF($K$9=7,AA82+0.1,IF($K$9=10.5,AA82+0.15,IF($K$9=14,AA82+0.2))))</f>
        <v>13.8</v>
      </c>
      <c r="AB83" s="32"/>
      <c r="AC83" s="32"/>
      <c r="AD83" s="6"/>
      <c r="AE83" s="6"/>
      <c r="AF83" s="6"/>
      <c r="AG83" s="2"/>
    </row>
    <row r="84" customFormat="false" ht="15" hidden="false" customHeight="false" outlineLevel="0" collapsed="false">
      <c r="A84" s="2"/>
      <c r="B84" s="2"/>
      <c r="C84" s="32" t="n">
        <f aca="false">IF($K$9=3.5,C83+0.05,IF($K$9=7,C83+0.1,IF($K$9=10.5,C83+0.15,IF($K$9=14,C83+0.2))))</f>
        <v>14</v>
      </c>
      <c r="D84" s="32"/>
      <c r="E84" s="32"/>
      <c r="F84" s="33"/>
      <c r="G84" s="32" t="n">
        <f aca="false">C84/L</f>
        <v>0.999999999999999</v>
      </c>
      <c r="H84" s="32"/>
      <c r="I84" s="32"/>
      <c r="J84" s="33"/>
      <c r="K84" s="32" t="n">
        <f aca="false">(L-C84)/L</f>
        <v>0</v>
      </c>
      <c r="L84" s="32"/>
      <c r="M84" s="6"/>
      <c r="N84" s="6"/>
      <c r="O84" s="34" t="n">
        <f aca="false">((G84*K84)/2)*(qz*L^2)</f>
        <v>0</v>
      </c>
      <c r="P84" s="34"/>
      <c r="Q84" s="34"/>
      <c r="R84" s="35"/>
      <c r="S84" s="34" t="n">
        <f aca="false">IF(C84&lt;=$C$9,G84*($K$9-$C$9)*$S$9,C84*K84*$S$9)</f>
        <v>0</v>
      </c>
      <c r="T84" s="34"/>
      <c r="U84" s="35"/>
      <c r="V84" s="34" t="n">
        <f aca="false">IF(C84&lt;=$G$9,G84*($K$9-$G$9)*$V$9,K84*C84*$V$9)</f>
        <v>0</v>
      </c>
      <c r="W84" s="34"/>
      <c r="X84" s="35"/>
      <c r="Y84" s="34" t="n">
        <f aca="false">O84+S84+V84</f>
        <v>0</v>
      </c>
      <c r="Z84" s="34"/>
      <c r="AA84" s="32" t="n">
        <f aca="false">IF($K$9=3.5,AA83+0.05,IF($K$9=7,AA83+0.1,IF($K$9=10.5,AA83+0.15,IF($K$9=14,AA83+0.2))))</f>
        <v>14</v>
      </c>
      <c r="AB84" s="32"/>
      <c r="AC84" s="32"/>
      <c r="AD84" s="6"/>
      <c r="AE84" s="6"/>
      <c r="AF84" s="6"/>
      <c r="AG84" s="2"/>
    </row>
    <row r="85" customFormat="false" ht="15" hidden="false" customHeight="false" outlineLevel="0" collapsed="false">
      <c r="A85" s="2"/>
      <c r="B85" s="2"/>
      <c r="C85" s="32"/>
      <c r="D85" s="32"/>
      <c r="E85" s="32"/>
      <c r="F85" s="33"/>
      <c r="G85" s="32"/>
      <c r="H85" s="32"/>
      <c r="I85" s="32"/>
      <c r="J85" s="33"/>
      <c r="K85" s="32"/>
      <c r="L85" s="32"/>
      <c r="M85" s="6"/>
      <c r="N85" s="6"/>
      <c r="O85" s="34"/>
      <c r="P85" s="34"/>
      <c r="Q85" s="34"/>
      <c r="R85" s="35"/>
      <c r="S85" s="34"/>
      <c r="T85" s="34"/>
      <c r="U85" s="35"/>
      <c r="V85" s="34"/>
      <c r="W85" s="34"/>
      <c r="X85" s="35"/>
      <c r="Y85" s="34"/>
      <c r="Z85" s="34"/>
      <c r="AA85" s="6"/>
      <c r="AB85" s="6"/>
      <c r="AC85" s="6"/>
      <c r="AD85" s="6"/>
      <c r="AE85" s="6"/>
      <c r="AF85" s="6"/>
      <c r="AG85" s="2"/>
    </row>
    <row r="86" customFormat="false" ht="15" hidden="false" customHeight="false" outlineLevel="0" collapsed="false">
      <c r="A86" s="2"/>
      <c r="B86" s="2"/>
      <c r="C86" s="36"/>
      <c r="D86" s="36"/>
      <c r="E86" s="36"/>
      <c r="F86" s="37"/>
      <c r="G86" s="36"/>
      <c r="H86" s="36"/>
      <c r="I86" s="36"/>
      <c r="J86" s="37"/>
      <c r="K86" s="36"/>
      <c r="L86" s="36"/>
      <c r="M86" s="2"/>
      <c r="N86" s="2"/>
      <c r="O86" s="38"/>
      <c r="P86" s="38"/>
      <c r="Q86" s="38"/>
      <c r="R86" s="39"/>
      <c r="S86" s="38"/>
      <c r="T86" s="38"/>
      <c r="U86" s="39"/>
      <c r="V86" s="38"/>
      <c r="W86" s="38"/>
      <c r="X86" s="39"/>
      <c r="Y86" s="38"/>
      <c r="Z86" s="38"/>
      <c r="AA86" s="2"/>
      <c r="AB86" s="2"/>
      <c r="AC86" s="2"/>
      <c r="AD86" s="2"/>
      <c r="AE86" s="2"/>
      <c r="AF86" s="2"/>
      <c r="AG86" s="2"/>
    </row>
    <row r="87" customFormat="false" ht="15" hidden="false" customHeight="false" outlineLevel="0" collapsed="false">
      <c r="A87" s="2"/>
      <c r="B87" s="2"/>
      <c r="C87" s="40"/>
      <c r="D87" s="40"/>
      <c r="E87" s="40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customFormat="false" ht="15" hidden="false" customHeight="false" outlineLevel="0" collapsed="false">
      <c r="A88" s="2"/>
      <c r="B88" s="2"/>
      <c r="C88" s="40"/>
      <c r="D88" s="40"/>
      <c r="E88" s="40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customFormat="false" ht="15" hidden="false" customHeight="false" outlineLevel="0" collapsed="false">
      <c r="C89" s="41"/>
      <c r="D89" s="41"/>
      <c r="E89" s="4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</row>
  </sheetData>
  <sheetProtection sheet="false"/>
  <mergeCells count="620">
    <mergeCell ref="C3:AA3"/>
    <mergeCell ref="C7:E7"/>
    <mergeCell ref="G7:I7"/>
    <mergeCell ref="K7:L7"/>
    <mergeCell ref="O7:Q7"/>
    <mergeCell ref="S7:T7"/>
    <mergeCell ref="V7:W7"/>
    <mergeCell ref="C8:E8"/>
    <mergeCell ref="G8:I8"/>
    <mergeCell ref="K8:L8"/>
    <mergeCell ref="O8:Q8"/>
    <mergeCell ref="S8:T8"/>
    <mergeCell ref="V8:W8"/>
    <mergeCell ref="C9:E9"/>
    <mergeCell ref="G9:I9"/>
    <mergeCell ref="K9:L9"/>
    <mergeCell ref="O9:Q9"/>
    <mergeCell ref="S9:T9"/>
    <mergeCell ref="V9:W9"/>
    <mergeCell ref="C12:E12"/>
    <mergeCell ref="G12:I12"/>
    <mergeCell ref="K12:L12"/>
    <mergeCell ref="O12:Q12"/>
    <mergeCell ref="S12:T12"/>
    <mergeCell ref="V12:W12"/>
    <mergeCell ref="Y12:Z12"/>
    <mergeCell ref="C13:E13"/>
    <mergeCell ref="G13:I13"/>
    <mergeCell ref="K13:L13"/>
    <mergeCell ref="O13:Q13"/>
    <mergeCell ref="S13:T13"/>
    <mergeCell ref="V13:W13"/>
    <mergeCell ref="Y13:Z13"/>
    <mergeCell ref="AD13:AF13"/>
    <mergeCell ref="C14:E14"/>
    <mergeCell ref="G14:I14"/>
    <mergeCell ref="K14:L14"/>
    <mergeCell ref="O14:Q14"/>
    <mergeCell ref="S14:T14"/>
    <mergeCell ref="V14:W14"/>
    <mergeCell ref="Y14:Z14"/>
    <mergeCell ref="AA14:AC14"/>
    <mergeCell ref="AD14:AF14"/>
    <mergeCell ref="C15:E15"/>
    <mergeCell ref="G15:I15"/>
    <mergeCell ref="K15:L15"/>
    <mergeCell ref="O15:Q15"/>
    <mergeCell ref="S15:T15"/>
    <mergeCell ref="V15:W15"/>
    <mergeCell ref="Y15:Z15"/>
    <mergeCell ref="AA15:AC15"/>
    <mergeCell ref="C16:E16"/>
    <mergeCell ref="G16:I16"/>
    <mergeCell ref="K16:L16"/>
    <mergeCell ref="O16:Q16"/>
    <mergeCell ref="S16:T16"/>
    <mergeCell ref="V16:W16"/>
    <mergeCell ref="Y16:Z16"/>
    <mergeCell ref="AA16:AC16"/>
    <mergeCell ref="C17:E17"/>
    <mergeCell ref="G17:I17"/>
    <mergeCell ref="K17:L17"/>
    <mergeCell ref="O17:Q17"/>
    <mergeCell ref="S17:T17"/>
    <mergeCell ref="V17:W17"/>
    <mergeCell ref="Y17:Z17"/>
    <mergeCell ref="AA17:AC17"/>
    <mergeCell ref="C18:E18"/>
    <mergeCell ref="G18:I18"/>
    <mergeCell ref="K18:L18"/>
    <mergeCell ref="O18:Q18"/>
    <mergeCell ref="S18:T18"/>
    <mergeCell ref="V18:W18"/>
    <mergeCell ref="Y18:Z18"/>
    <mergeCell ref="AA18:AC18"/>
    <mergeCell ref="C19:E19"/>
    <mergeCell ref="G19:I19"/>
    <mergeCell ref="K19:L19"/>
    <mergeCell ref="O19:Q19"/>
    <mergeCell ref="S19:T19"/>
    <mergeCell ref="V19:W19"/>
    <mergeCell ref="Y19:Z19"/>
    <mergeCell ref="AA19:AC19"/>
    <mergeCell ref="C20:E20"/>
    <mergeCell ref="G20:I20"/>
    <mergeCell ref="K20:L20"/>
    <mergeCell ref="O20:Q20"/>
    <mergeCell ref="S20:T20"/>
    <mergeCell ref="V20:W20"/>
    <mergeCell ref="Y20:Z20"/>
    <mergeCell ref="AA20:AC20"/>
    <mergeCell ref="C21:E21"/>
    <mergeCell ref="G21:I21"/>
    <mergeCell ref="K21:L21"/>
    <mergeCell ref="O21:Q21"/>
    <mergeCell ref="S21:T21"/>
    <mergeCell ref="V21:W21"/>
    <mergeCell ref="Y21:Z21"/>
    <mergeCell ref="AA21:AC21"/>
    <mergeCell ref="C22:E22"/>
    <mergeCell ref="G22:I22"/>
    <mergeCell ref="K22:L22"/>
    <mergeCell ref="O22:Q22"/>
    <mergeCell ref="S22:T22"/>
    <mergeCell ref="V22:W22"/>
    <mergeCell ref="Y22:Z22"/>
    <mergeCell ref="AA22:AC22"/>
    <mergeCell ref="C23:E23"/>
    <mergeCell ref="G23:I23"/>
    <mergeCell ref="K23:L23"/>
    <mergeCell ref="O23:Q23"/>
    <mergeCell ref="S23:T23"/>
    <mergeCell ref="V23:W23"/>
    <mergeCell ref="Y23:Z23"/>
    <mergeCell ref="AA23:AC23"/>
    <mergeCell ref="C24:E24"/>
    <mergeCell ref="G24:I24"/>
    <mergeCell ref="K24:L24"/>
    <mergeCell ref="O24:Q24"/>
    <mergeCell ref="S24:T24"/>
    <mergeCell ref="V24:W24"/>
    <mergeCell ref="Y24:Z24"/>
    <mergeCell ref="AA24:AC24"/>
    <mergeCell ref="C25:E25"/>
    <mergeCell ref="G25:I25"/>
    <mergeCell ref="K25:L25"/>
    <mergeCell ref="O25:Q25"/>
    <mergeCell ref="S25:T25"/>
    <mergeCell ref="V25:W25"/>
    <mergeCell ref="Y25:Z25"/>
    <mergeCell ref="AA25:AC25"/>
    <mergeCell ref="C26:E26"/>
    <mergeCell ref="G26:I26"/>
    <mergeCell ref="K26:L26"/>
    <mergeCell ref="O26:Q26"/>
    <mergeCell ref="S26:T26"/>
    <mergeCell ref="V26:W26"/>
    <mergeCell ref="Y26:Z26"/>
    <mergeCell ref="AA26:AC26"/>
    <mergeCell ref="C27:E27"/>
    <mergeCell ref="G27:I27"/>
    <mergeCell ref="K27:L27"/>
    <mergeCell ref="O27:Q27"/>
    <mergeCell ref="S27:T27"/>
    <mergeCell ref="V27:W27"/>
    <mergeCell ref="Y27:Z27"/>
    <mergeCell ref="AA27:AC27"/>
    <mergeCell ref="C28:E28"/>
    <mergeCell ref="G28:I28"/>
    <mergeCell ref="K28:L28"/>
    <mergeCell ref="O28:Q28"/>
    <mergeCell ref="S28:T28"/>
    <mergeCell ref="V28:W28"/>
    <mergeCell ref="Y28:Z28"/>
    <mergeCell ref="AA28:AC28"/>
    <mergeCell ref="C29:E29"/>
    <mergeCell ref="G29:I29"/>
    <mergeCell ref="K29:L29"/>
    <mergeCell ref="O29:Q29"/>
    <mergeCell ref="S29:T29"/>
    <mergeCell ref="V29:W29"/>
    <mergeCell ref="Y29:Z29"/>
    <mergeCell ref="AA29:AC29"/>
    <mergeCell ref="C30:E30"/>
    <mergeCell ref="G30:I30"/>
    <mergeCell ref="K30:L30"/>
    <mergeCell ref="O30:Q30"/>
    <mergeCell ref="S30:T30"/>
    <mergeCell ref="V30:W30"/>
    <mergeCell ref="Y30:Z30"/>
    <mergeCell ref="AA30:AC30"/>
    <mergeCell ref="C31:E31"/>
    <mergeCell ref="G31:I31"/>
    <mergeCell ref="K31:L31"/>
    <mergeCell ref="O31:Q31"/>
    <mergeCell ref="S31:T31"/>
    <mergeCell ref="V31:W31"/>
    <mergeCell ref="Y31:Z31"/>
    <mergeCell ref="AA31:AC31"/>
    <mergeCell ref="C32:E32"/>
    <mergeCell ref="G32:I32"/>
    <mergeCell ref="K32:L32"/>
    <mergeCell ref="O32:Q32"/>
    <mergeCell ref="S32:T32"/>
    <mergeCell ref="V32:W32"/>
    <mergeCell ref="Y32:Z32"/>
    <mergeCell ref="AA32:AC32"/>
    <mergeCell ref="C33:E33"/>
    <mergeCell ref="G33:I33"/>
    <mergeCell ref="K33:L33"/>
    <mergeCell ref="O33:Q33"/>
    <mergeCell ref="S33:T33"/>
    <mergeCell ref="V33:W33"/>
    <mergeCell ref="Y33:Z33"/>
    <mergeCell ref="AA33:AC33"/>
    <mergeCell ref="C34:E34"/>
    <mergeCell ref="G34:I34"/>
    <mergeCell ref="K34:L34"/>
    <mergeCell ref="O34:Q34"/>
    <mergeCell ref="S34:T34"/>
    <mergeCell ref="V34:W34"/>
    <mergeCell ref="Y34:Z34"/>
    <mergeCell ref="AA34:AC34"/>
    <mergeCell ref="C35:E35"/>
    <mergeCell ref="G35:I35"/>
    <mergeCell ref="K35:L35"/>
    <mergeCell ref="O35:Q35"/>
    <mergeCell ref="S35:T35"/>
    <mergeCell ref="V35:W35"/>
    <mergeCell ref="Y35:Z35"/>
    <mergeCell ref="AA35:AC35"/>
    <mergeCell ref="C36:E36"/>
    <mergeCell ref="G36:I36"/>
    <mergeCell ref="K36:L36"/>
    <mergeCell ref="O36:Q36"/>
    <mergeCell ref="S36:T36"/>
    <mergeCell ref="V36:W36"/>
    <mergeCell ref="Y36:Z36"/>
    <mergeCell ref="AA36:AC36"/>
    <mergeCell ref="C37:E37"/>
    <mergeCell ref="G37:I37"/>
    <mergeCell ref="K37:L37"/>
    <mergeCell ref="O37:Q37"/>
    <mergeCell ref="S37:T37"/>
    <mergeCell ref="V37:W37"/>
    <mergeCell ref="Y37:Z37"/>
    <mergeCell ref="AA37:AC37"/>
    <mergeCell ref="C38:E38"/>
    <mergeCell ref="G38:I38"/>
    <mergeCell ref="K38:L38"/>
    <mergeCell ref="O38:Q38"/>
    <mergeCell ref="S38:T38"/>
    <mergeCell ref="V38:W38"/>
    <mergeCell ref="Y38:Z38"/>
    <mergeCell ref="AA38:AC38"/>
    <mergeCell ref="C39:E39"/>
    <mergeCell ref="G39:I39"/>
    <mergeCell ref="K39:L39"/>
    <mergeCell ref="O39:Q39"/>
    <mergeCell ref="S39:T39"/>
    <mergeCell ref="V39:W39"/>
    <mergeCell ref="Y39:Z39"/>
    <mergeCell ref="AA39:AC39"/>
    <mergeCell ref="C40:E40"/>
    <mergeCell ref="G40:I40"/>
    <mergeCell ref="K40:L40"/>
    <mergeCell ref="O40:Q40"/>
    <mergeCell ref="S40:T40"/>
    <mergeCell ref="V40:W40"/>
    <mergeCell ref="Y40:Z40"/>
    <mergeCell ref="AA40:AC40"/>
    <mergeCell ref="C41:E41"/>
    <mergeCell ref="G41:I41"/>
    <mergeCell ref="K41:L41"/>
    <mergeCell ref="O41:Q41"/>
    <mergeCell ref="S41:T41"/>
    <mergeCell ref="V41:W41"/>
    <mergeCell ref="Y41:Z41"/>
    <mergeCell ref="AA41:AC41"/>
    <mergeCell ref="C42:E42"/>
    <mergeCell ref="G42:I42"/>
    <mergeCell ref="K42:L42"/>
    <mergeCell ref="O42:Q42"/>
    <mergeCell ref="S42:T42"/>
    <mergeCell ref="V42:W42"/>
    <mergeCell ref="Y42:Z42"/>
    <mergeCell ref="AA42:AC42"/>
    <mergeCell ref="C43:E43"/>
    <mergeCell ref="G43:I43"/>
    <mergeCell ref="K43:L43"/>
    <mergeCell ref="O43:Q43"/>
    <mergeCell ref="S43:T43"/>
    <mergeCell ref="V43:W43"/>
    <mergeCell ref="Y43:Z43"/>
    <mergeCell ref="AA43:AC43"/>
    <mergeCell ref="C44:E44"/>
    <mergeCell ref="G44:I44"/>
    <mergeCell ref="K44:L44"/>
    <mergeCell ref="O44:Q44"/>
    <mergeCell ref="S44:T44"/>
    <mergeCell ref="V44:W44"/>
    <mergeCell ref="Y44:Z44"/>
    <mergeCell ref="AA44:AC44"/>
    <mergeCell ref="C45:E45"/>
    <mergeCell ref="G45:I45"/>
    <mergeCell ref="K45:L45"/>
    <mergeCell ref="O45:Q45"/>
    <mergeCell ref="S45:T45"/>
    <mergeCell ref="V45:W45"/>
    <mergeCell ref="Y45:Z45"/>
    <mergeCell ref="AA45:AC45"/>
    <mergeCell ref="C46:E46"/>
    <mergeCell ref="G46:I46"/>
    <mergeCell ref="K46:L46"/>
    <mergeCell ref="O46:Q46"/>
    <mergeCell ref="S46:T46"/>
    <mergeCell ref="V46:W46"/>
    <mergeCell ref="Y46:Z46"/>
    <mergeCell ref="AA46:AC46"/>
    <mergeCell ref="C47:E47"/>
    <mergeCell ref="G47:I47"/>
    <mergeCell ref="K47:L47"/>
    <mergeCell ref="O47:Q47"/>
    <mergeCell ref="S47:T47"/>
    <mergeCell ref="V47:W47"/>
    <mergeCell ref="Y47:Z47"/>
    <mergeCell ref="AA47:AC47"/>
    <mergeCell ref="C48:E48"/>
    <mergeCell ref="G48:I48"/>
    <mergeCell ref="K48:L48"/>
    <mergeCell ref="O48:Q48"/>
    <mergeCell ref="S48:T48"/>
    <mergeCell ref="V48:W48"/>
    <mergeCell ref="Y48:Z48"/>
    <mergeCell ref="AA48:AC48"/>
    <mergeCell ref="C49:E49"/>
    <mergeCell ref="G49:I49"/>
    <mergeCell ref="K49:L49"/>
    <mergeCell ref="O49:Q49"/>
    <mergeCell ref="S49:T49"/>
    <mergeCell ref="V49:W49"/>
    <mergeCell ref="Y49:Z49"/>
    <mergeCell ref="AA49:AC49"/>
    <mergeCell ref="C50:E50"/>
    <mergeCell ref="G50:I50"/>
    <mergeCell ref="K50:L50"/>
    <mergeCell ref="O50:Q50"/>
    <mergeCell ref="S50:T50"/>
    <mergeCell ref="V50:W50"/>
    <mergeCell ref="Y50:Z50"/>
    <mergeCell ref="AA50:AC50"/>
    <mergeCell ref="C51:E51"/>
    <mergeCell ref="G51:I51"/>
    <mergeCell ref="K51:L51"/>
    <mergeCell ref="O51:Q51"/>
    <mergeCell ref="S51:T51"/>
    <mergeCell ref="V51:W51"/>
    <mergeCell ref="Y51:Z51"/>
    <mergeCell ref="AA51:AC51"/>
    <mergeCell ref="C52:E52"/>
    <mergeCell ref="G52:I52"/>
    <mergeCell ref="K52:L52"/>
    <mergeCell ref="O52:Q52"/>
    <mergeCell ref="S52:T52"/>
    <mergeCell ref="V52:W52"/>
    <mergeCell ref="Y52:Z52"/>
    <mergeCell ref="AA52:AC52"/>
    <mergeCell ref="C53:E53"/>
    <mergeCell ref="G53:I53"/>
    <mergeCell ref="K53:L53"/>
    <mergeCell ref="O53:Q53"/>
    <mergeCell ref="S53:T53"/>
    <mergeCell ref="V53:W53"/>
    <mergeCell ref="Y53:Z53"/>
    <mergeCell ref="AA53:AC53"/>
    <mergeCell ref="C54:E54"/>
    <mergeCell ref="G54:I54"/>
    <mergeCell ref="K54:L54"/>
    <mergeCell ref="O54:Q54"/>
    <mergeCell ref="S54:T54"/>
    <mergeCell ref="V54:W54"/>
    <mergeCell ref="Y54:Z54"/>
    <mergeCell ref="AA54:AC54"/>
    <mergeCell ref="C55:E55"/>
    <mergeCell ref="G55:I55"/>
    <mergeCell ref="K55:L55"/>
    <mergeCell ref="O55:Q55"/>
    <mergeCell ref="S55:T55"/>
    <mergeCell ref="V55:W55"/>
    <mergeCell ref="Y55:Z55"/>
    <mergeCell ref="AA55:AC55"/>
    <mergeCell ref="C56:E56"/>
    <mergeCell ref="G56:I56"/>
    <mergeCell ref="K56:L56"/>
    <mergeCell ref="O56:Q56"/>
    <mergeCell ref="S56:T56"/>
    <mergeCell ref="V56:W56"/>
    <mergeCell ref="Y56:Z56"/>
    <mergeCell ref="AA56:AC56"/>
    <mergeCell ref="C57:E57"/>
    <mergeCell ref="G57:I57"/>
    <mergeCell ref="K57:L57"/>
    <mergeCell ref="O57:Q57"/>
    <mergeCell ref="S57:T57"/>
    <mergeCell ref="V57:W57"/>
    <mergeCell ref="Y57:Z57"/>
    <mergeCell ref="AA57:AC57"/>
    <mergeCell ref="C58:E58"/>
    <mergeCell ref="G58:I58"/>
    <mergeCell ref="K58:L58"/>
    <mergeCell ref="O58:Q58"/>
    <mergeCell ref="S58:T58"/>
    <mergeCell ref="V58:W58"/>
    <mergeCell ref="Y58:Z58"/>
    <mergeCell ref="AA58:AC58"/>
    <mergeCell ref="C59:E59"/>
    <mergeCell ref="G59:I59"/>
    <mergeCell ref="K59:L59"/>
    <mergeCell ref="O59:Q59"/>
    <mergeCell ref="S59:T59"/>
    <mergeCell ref="V59:W59"/>
    <mergeCell ref="Y59:Z59"/>
    <mergeCell ref="AA59:AC59"/>
    <mergeCell ref="C60:E60"/>
    <mergeCell ref="G60:I60"/>
    <mergeCell ref="K60:L60"/>
    <mergeCell ref="O60:Q60"/>
    <mergeCell ref="S60:T60"/>
    <mergeCell ref="V60:W60"/>
    <mergeCell ref="Y60:Z60"/>
    <mergeCell ref="AA60:AC60"/>
    <mergeCell ref="C61:E61"/>
    <mergeCell ref="G61:I61"/>
    <mergeCell ref="K61:L61"/>
    <mergeCell ref="O61:Q61"/>
    <mergeCell ref="S61:T61"/>
    <mergeCell ref="V61:W61"/>
    <mergeCell ref="Y61:Z61"/>
    <mergeCell ref="AA61:AC61"/>
    <mergeCell ref="C62:E62"/>
    <mergeCell ref="G62:I62"/>
    <mergeCell ref="K62:L62"/>
    <mergeCell ref="O62:Q62"/>
    <mergeCell ref="S62:T62"/>
    <mergeCell ref="V62:W62"/>
    <mergeCell ref="Y62:Z62"/>
    <mergeCell ref="AA62:AC62"/>
    <mergeCell ref="C63:E63"/>
    <mergeCell ref="G63:I63"/>
    <mergeCell ref="K63:L63"/>
    <mergeCell ref="O63:Q63"/>
    <mergeCell ref="S63:T63"/>
    <mergeCell ref="V63:W63"/>
    <mergeCell ref="Y63:Z63"/>
    <mergeCell ref="AA63:AC63"/>
    <mergeCell ref="C64:E64"/>
    <mergeCell ref="G64:I64"/>
    <mergeCell ref="K64:L64"/>
    <mergeCell ref="O64:Q64"/>
    <mergeCell ref="S64:T64"/>
    <mergeCell ref="V64:W64"/>
    <mergeCell ref="Y64:Z64"/>
    <mergeCell ref="AA64:AC64"/>
    <mergeCell ref="C65:E65"/>
    <mergeCell ref="G65:I65"/>
    <mergeCell ref="K65:L65"/>
    <mergeCell ref="O65:Q65"/>
    <mergeCell ref="S65:T65"/>
    <mergeCell ref="V65:W65"/>
    <mergeCell ref="Y65:Z65"/>
    <mergeCell ref="AA65:AC65"/>
    <mergeCell ref="C66:E66"/>
    <mergeCell ref="G66:I66"/>
    <mergeCell ref="K66:L66"/>
    <mergeCell ref="O66:Q66"/>
    <mergeCell ref="S66:T66"/>
    <mergeCell ref="V66:W66"/>
    <mergeCell ref="Y66:Z66"/>
    <mergeCell ref="AA66:AC66"/>
    <mergeCell ref="C67:E67"/>
    <mergeCell ref="G67:I67"/>
    <mergeCell ref="K67:L67"/>
    <mergeCell ref="O67:Q67"/>
    <mergeCell ref="S67:T67"/>
    <mergeCell ref="V67:W67"/>
    <mergeCell ref="Y67:Z67"/>
    <mergeCell ref="AA67:AC67"/>
    <mergeCell ref="C68:E68"/>
    <mergeCell ref="G68:I68"/>
    <mergeCell ref="K68:L68"/>
    <mergeCell ref="O68:Q68"/>
    <mergeCell ref="S68:T68"/>
    <mergeCell ref="V68:W68"/>
    <mergeCell ref="Y68:Z68"/>
    <mergeCell ref="AA68:AC68"/>
    <mergeCell ref="C69:E69"/>
    <mergeCell ref="G69:I69"/>
    <mergeCell ref="K69:L69"/>
    <mergeCell ref="O69:Q69"/>
    <mergeCell ref="S69:T69"/>
    <mergeCell ref="V69:W69"/>
    <mergeCell ref="Y69:Z69"/>
    <mergeCell ref="AA69:AC69"/>
    <mergeCell ref="C70:E70"/>
    <mergeCell ref="G70:I70"/>
    <mergeCell ref="K70:L70"/>
    <mergeCell ref="O70:Q70"/>
    <mergeCell ref="S70:T70"/>
    <mergeCell ref="V70:W70"/>
    <mergeCell ref="Y70:Z70"/>
    <mergeCell ref="AA70:AC70"/>
    <mergeCell ref="C71:E71"/>
    <mergeCell ref="G71:I71"/>
    <mergeCell ref="K71:L71"/>
    <mergeCell ref="O71:Q71"/>
    <mergeCell ref="S71:T71"/>
    <mergeCell ref="V71:W71"/>
    <mergeCell ref="Y71:Z71"/>
    <mergeCell ref="AA71:AC71"/>
    <mergeCell ref="C72:E72"/>
    <mergeCell ref="G72:I72"/>
    <mergeCell ref="K72:L72"/>
    <mergeCell ref="O72:Q72"/>
    <mergeCell ref="S72:T72"/>
    <mergeCell ref="V72:W72"/>
    <mergeCell ref="Y72:Z72"/>
    <mergeCell ref="AA72:AC72"/>
    <mergeCell ref="C73:E73"/>
    <mergeCell ref="G73:I73"/>
    <mergeCell ref="K73:L73"/>
    <mergeCell ref="O73:Q73"/>
    <mergeCell ref="S73:T73"/>
    <mergeCell ref="V73:W73"/>
    <mergeCell ref="Y73:Z73"/>
    <mergeCell ref="AA73:AC73"/>
    <mergeCell ref="C74:E74"/>
    <mergeCell ref="G74:I74"/>
    <mergeCell ref="K74:L74"/>
    <mergeCell ref="O74:Q74"/>
    <mergeCell ref="S74:T74"/>
    <mergeCell ref="V74:W74"/>
    <mergeCell ref="Y74:Z74"/>
    <mergeCell ref="AA74:AC74"/>
    <mergeCell ref="C75:E75"/>
    <mergeCell ref="G75:I75"/>
    <mergeCell ref="K75:L75"/>
    <mergeCell ref="O75:Q75"/>
    <mergeCell ref="S75:T75"/>
    <mergeCell ref="V75:W75"/>
    <mergeCell ref="Y75:Z75"/>
    <mergeCell ref="AA75:AC75"/>
    <mergeCell ref="C76:E76"/>
    <mergeCell ref="G76:I76"/>
    <mergeCell ref="K76:L76"/>
    <mergeCell ref="O76:Q76"/>
    <mergeCell ref="S76:T76"/>
    <mergeCell ref="V76:W76"/>
    <mergeCell ref="Y76:Z76"/>
    <mergeCell ref="AA76:AC76"/>
    <mergeCell ref="C77:E77"/>
    <mergeCell ref="G77:I77"/>
    <mergeCell ref="K77:L77"/>
    <mergeCell ref="O77:Q77"/>
    <mergeCell ref="S77:T77"/>
    <mergeCell ref="V77:W77"/>
    <mergeCell ref="Y77:Z77"/>
    <mergeCell ref="AA77:AC77"/>
    <mergeCell ref="C78:E78"/>
    <mergeCell ref="G78:I78"/>
    <mergeCell ref="K78:L78"/>
    <mergeCell ref="O78:Q78"/>
    <mergeCell ref="S78:T78"/>
    <mergeCell ref="V78:W78"/>
    <mergeCell ref="Y78:Z78"/>
    <mergeCell ref="AA78:AC78"/>
    <mergeCell ref="C79:E79"/>
    <mergeCell ref="G79:I79"/>
    <mergeCell ref="K79:L79"/>
    <mergeCell ref="O79:Q79"/>
    <mergeCell ref="S79:T79"/>
    <mergeCell ref="V79:W79"/>
    <mergeCell ref="Y79:Z79"/>
    <mergeCell ref="AA79:AC79"/>
    <mergeCell ref="C80:E80"/>
    <mergeCell ref="G80:I80"/>
    <mergeCell ref="K80:L80"/>
    <mergeCell ref="O80:Q80"/>
    <mergeCell ref="S80:T80"/>
    <mergeCell ref="V80:W80"/>
    <mergeCell ref="Y80:Z80"/>
    <mergeCell ref="AA80:AC80"/>
    <mergeCell ref="C81:E81"/>
    <mergeCell ref="G81:I81"/>
    <mergeCell ref="K81:L81"/>
    <mergeCell ref="O81:Q81"/>
    <mergeCell ref="S81:T81"/>
    <mergeCell ref="V81:W81"/>
    <mergeCell ref="Y81:Z81"/>
    <mergeCell ref="AA81:AC81"/>
    <mergeCell ref="C82:E82"/>
    <mergeCell ref="G82:I82"/>
    <mergeCell ref="K82:L82"/>
    <mergeCell ref="O82:Q82"/>
    <mergeCell ref="S82:T82"/>
    <mergeCell ref="V82:W82"/>
    <mergeCell ref="Y82:Z82"/>
    <mergeCell ref="AA82:AC82"/>
    <mergeCell ref="C83:E83"/>
    <mergeCell ref="G83:I83"/>
    <mergeCell ref="K83:L83"/>
    <mergeCell ref="O83:Q83"/>
    <mergeCell ref="S83:T83"/>
    <mergeCell ref="V83:W83"/>
    <mergeCell ref="Y83:Z83"/>
    <mergeCell ref="AA83:AC83"/>
    <mergeCell ref="C84:E84"/>
    <mergeCell ref="G84:I84"/>
    <mergeCell ref="K84:L84"/>
    <mergeCell ref="O84:Q84"/>
    <mergeCell ref="S84:T84"/>
    <mergeCell ref="V84:W84"/>
    <mergeCell ref="Y84:Z84"/>
    <mergeCell ref="AA84:AC84"/>
    <mergeCell ref="C85:E85"/>
    <mergeCell ref="G85:I85"/>
    <mergeCell ref="K85:L85"/>
    <mergeCell ref="O85:Q85"/>
    <mergeCell ref="S85:T85"/>
    <mergeCell ref="V85:W85"/>
    <mergeCell ref="Y85:Z85"/>
    <mergeCell ref="C86:E86"/>
    <mergeCell ref="G86:I86"/>
    <mergeCell ref="K86:L86"/>
    <mergeCell ref="O86:Q86"/>
    <mergeCell ref="S86:T86"/>
    <mergeCell ref="V86:W86"/>
    <mergeCell ref="Y86:Z86"/>
    <mergeCell ref="C87:E87"/>
    <mergeCell ref="C88:E88"/>
    <mergeCell ref="C89:E8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H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8.72959183673469" collapsed="true"/>
  </cols>
  <sheetData>
    <row r="2" customFormat="false" ht="15" hidden="false" customHeight="false" outlineLevel="0" collapsed="false">
      <c r="B2" s="0" t="s">
        <v>64</v>
      </c>
      <c r="C2"/>
    </row>
    <row r="3" customFormat="false" ht="15" hidden="false" customHeight="false" outlineLevel="0" collapsed="false">
      <c r="D3" s="42" t="n">
        <v>3.5</v>
      </c>
      <c r="H3" s="43"/>
    </row>
    <row r="4" customFormat="false" ht="15" hidden="false" customHeight="false" outlineLevel="0" collapsed="false">
      <c r="D4" s="42" t="n">
        <v>7</v>
      </c>
    </row>
    <row r="5" customFormat="false" ht="15" hidden="false" customHeight="false" outlineLevel="0" collapsed="false">
      <c r="D5" s="42" t="n">
        <v>10.5</v>
      </c>
    </row>
    <row r="6" customFormat="false" ht="15" hidden="false" customHeight="false" outlineLevel="0" collapsed="false">
      <c r="D6" s="42" t="n">
        <v>14</v>
      </c>
    </row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Leonhard</cp:lastModifiedBy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