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 Eingabe QS" sheetId="2" state="visible" r:id="rId3"/>
    <sheet name="Momente" sheetId="3" state="visible" r:id="rId4"/>
  </sheets>
  <definedNames>
    <definedName function="false" hidden="false" localSheetId="2" name="_xlnm.Print_Area" vbProcedure="false">Momente!$A$1:$J$82</definedName>
    <definedName function="false" hidden="false" localSheetId="2" name="_xlnm.Print_Area" vbProcedure="false">Momente!$A$1:$J$82</definedName>
    <definedName function="false" hidden="false" localSheetId="2" name="_xlnm.Print_Area_0" vbProcedure="false">Momente!$A$1:$J$82</definedName>
    <definedName function="false" hidden="false" localSheetId="2" name="_xlnm.Print_Area_0_0" vbProcedure="false">Momente!$A$1:$J$82</definedName>
    <definedName function="false" hidden="false" localSheetId="2" name="_xlnm.Print_Area_0_0_0" vbProcedure="false">Momente!$A$1:$J$82</definedName>
    <definedName function="false" hidden="false" localSheetId="2" name="_xlnm.Print_Area_0_0_0_0" vbProcedure="false">Momente!$A$1:$J$82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<sst xmlns="http://schemas.openxmlformats.org/spreadsheetml/2006/main" count="88" uniqueCount="63">
  <si>
    <t>Einfache statische Berechnung eines Einfeldträgers</t>
  </si>
  <si>
    <t>Bitte geben Sie folgende Werte ein</t>
  </si>
  <si>
    <t>Gesamtlänge des Einfeldträger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</si>
  <si>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</si>
  <si>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</si>
  <si>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</si>
  <si>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</si>
  <si>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</si>
  <si>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</si>
  <si>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</si>
  <si>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</si>
  <si>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</si>
  <si>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t>x1=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</si>
  <si>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</si>
  <si>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</si>
  <si>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</si>
  <si>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t>x2=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</si>
  <si>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</si>
  <si>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</si>
  <si>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</si>
  <si>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</si>
  <si>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</si>
  <si>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</si>
  <si>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</si>
  <si>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</si>
  <si>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</si>
  <si>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</si>
  <si>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</si>
  <si>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</si>
  <si>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</si>
  <si>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</si>
  <si>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</si>
  <si>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</si>
  <si>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</si>
  <si>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</si>
  <si>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</si>
  <si>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</si>
  <si>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</si>
  <si>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</si>
  <si>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</si>
  <si>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</si>
  <si>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</si>
  <si>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</si>
  <si>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</si>
  <si>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</si>
  <si>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</si>
  <si>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</si>
  <si>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</si>
  <si>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Momente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</si>
  <si>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</si>
  <si>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</si>
  <si>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</si>
  <si>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+q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</si>
  <si>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</si>
  <si>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</si>
  <si>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</si>
  <si>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</si>
  <si>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</si>
  <si>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t>Md</t>
  </si>
  <si>
    <t>Mz1</t>
  </si>
  <si>
    <t>Mz2</t>
  </si>
  <si>
    <t>Mges</t>
  </si>
  <si>
    <t>[Nm]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</si>
</sst>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A5A5A5"/>
      </patternFill>
    </fill>
    <fill>
      <patternFill patternType="solid">
        <fgColor rgb="FFD0CECE"/>
        <bgColor rgb="FFD9D9D9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5" borderId="1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5" borderId="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momente!$F$12:$F$82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momente!$G$12:$G$82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1389.85714285714</c:v>
                </c:pt>
                <c:pt idx="48">
                  <c:v>1357.71428571428</c:v>
                </c:pt>
                <c:pt idx="49">
                  <c:v>1323</c:v>
                </c:pt>
                <c:pt idx="50">
                  <c:v>1285.71428571428</c:v>
                </c:pt>
                <c:pt idx="51">
                  <c:v>1245.85714285714</c:v>
                </c:pt>
                <c:pt idx="52">
                  <c:v>1203.42857142857</c:v>
                </c:pt>
                <c:pt idx="53">
                  <c:v>1158.42857142857</c:v>
                </c:pt>
                <c:pt idx="54">
                  <c:v>1110.85714285714</c:v>
                </c:pt>
                <c:pt idx="55">
                  <c:v>1060.71428571428</c:v>
                </c:pt>
                <c:pt idx="56">
                  <c:v>1008</c:v>
                </c:pt>
                <c:pt idx="57">
                  <c:v>952.714285714282</c:v>
                </c:pt>
                <c:pt idx="58">
                  <c:v>894.857142857139</c:v>
                </c:pt>
                <c:pt idx="59">
                  <c:v>834.428571428567</c:v>
                </c:pt>
                <c:pt idx="60">
                  <c:v>771.428571428567</c:v>
                </c:pt>
                <c:pt idx="61">
                  <c:v>705.857142857138</c:v>
                </c:pt>
                <c:pt idx="62">
                  <c:v>637.71428571428</c:v>
                </c:pt>
                <c:pt idx="63">
                  <c:v>566.999999999994</c:v>
                </c:pt>
                <c:pt idx="64">
                  <c:v>493.71428571428</c:v>
                </c:pt>
                <c:pt idx="65">
                  <c:v>417.857142857137</c:v>
                </c:pt>
                <c:pt idx="66">
                  <c:v>339.428571428565</c:v>
                </c:pt>
                <c:pt idx="67">
                  <c:v>258.428571428564</c:v>
                </c:pt>
                <c:pt idx="68">
                  <c:v>174.857142857135</c:v>
                </c:pt>
                <c:pt idx="69">
                  <c:v>88.7142857142776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momente!$H$12:$H$82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momente!$I$12:$I$82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50219.6803571429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64198.7303571429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58621.3375</c:v>
                </c:pt>
                <c:pt idx="48">
                  <c:v>57414.6857142856</c:v>
                </c:pt>
                <c:pt idx="49">
                  <c:v>56105.7874999999</c:v>
                </c:pt>
                <c:pt idx="50">
                  <c:v>54694.6428571428</c:v>
                </c:pt>
                <c:pt idx="51">
                  <c:v>53181.2517857142</c:v>
                </c:pt>
                <c:pt idx="52">
                  <c:v>51565.6142857142</c:v>
                </c:pt>
                <c:pt idx="53">
                  <c:v>49847.7303571428</c:v>
                </c:pt>
                <c:pt idx="54">
                  <c:v>48027.5999999999</c:v>
                </c:pt>
                <c:pt idx="55">
                  <c:v>46105.2232142856</c:v>
                </c:pt>
                <c:pt idx="56">
                  <c:v>44080.5999999999</c:v>
                </c:pt>
                <c:pt idx="57">
                  <c:v>41953.7303571427</c:v>
                </c:pt>
                <c:pt idx="58">
                  <c:v>39724.6142857141</c:v>
                </c:pt>
                <c:pt idx="59">
                  <c:v>37393.2517857141</c:v>
                </c:pt>
                <c:pt idx="60">
                  <c:v>34959.6428571427</c:v>
                </c:pt>
                <c:pt idx="61">
                  <c:v>32423.7874999998</c:v>
                </c:pt>
                <c:pt idx="62">
                  <c:v>29785.6857142855</c:v>
                </c:pt>
                <c:pt idx="63">
                  <c:v>27045.3374999998</c:v>
                </c:pt>
                <c:pt idx="64">
                  <c:v>24202.7428571426</c:v>
                </c:pt>
                <c:pt idx="65">
                  <c:v>21257.901785714</c:v>
                </c:pt>
                <c:pt idx="66">
                  <c:v>18210.814285714</c:v>
                </c:pt>
                <c:pt idx="67">
                  <c:v>15061.4803571426</c:v>
                </c:pt>
                <c:pt idx="68">
                  <c:v>11809.8999999997</c:v>
                </c:pt>
                <c:pt idx="69">
                  <c:v>8456.07321428538</c:v>
                </c:pt>
                <c:pt idx="70">
                  <c:v>0</c:v>
                </c:pt>
              </c:numCache>
            </c:numRef>
          </c:yVal>
          <c:smooth val="0"/>
        </c:ser>
        <c:axId val="20800876"/>
        <c:axId val="2425367"/>
      </c:scatterChart>
      <c:valAx>
        <c:axId val="2080087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2425367"/>
        <c:crosses val="autoZero"/>
      </c:valAx>
      <c:valAx>
        <c:axId val="24253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20800876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211320</xdr:colOff>
      <xdr:row>31</xdr:row>
      <xdr:rowOff>123840</xdr:rowOff>
    </xdr:from>
    <xdr:to>
      <xdr:col>6</xdr:col>
      <xdr:colOff>762120</xdr:colOff>
      <xdr:row>47</xdr:row>
      <xdr:rowOff>169560</xdr:rowOff>
    </xdr:to>
    <xdr:graphicFrame>
      <xdr:nvGraphicFramePr>
        <xdr:cNvPr id="0" name="Chart 1"/>
        <xdr:cNvGraphicFramePr/>
      </xdr:nvGraphicFramePr>
      <xdr:xfrm>
        <a:off x="442800" y="6584040"/>
        <a:ext cx="5025600" cy="30938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154080</xdr:colOff>
      <xdr:row>29</xdr:row>
      <xdr:rowOff>88200</xdr:rowOff>
    </xdr:from>
    <xdr:to>
      <xdr:col>8</xdr:col>
      <xdr:colOff>152280</xdr:colOff>
      <xdr:row>43</xdr:row>
      <xdr:rowOff>174600</xdr:rowOff>
    </xdr:to>
    <xdr:pic>
      <xdr:nvPicPr>
        <xdr:cNvPr id="1" name="Picture 2" descr=""/>
        <xdr:cNvPicPr/>
      </xdr:nvPicPr>
      <xdr:blipFill>
        <a:blip r:embed="rId1"/>
        <a:stretch/>
      </xdr:blipFill>
      <xdr:spPr>
        <a:xfrm>
          <a:off x="799200" y="5983920"/>
          <a:ext cx="4514040" cy="2753640"/>
        </a:xfrm>
        <a:prstGeom prst="rect">
          <a:avLst/>
        </a:prstGeom>
        <a:ln w="15840">
          <a:solidFill>
            <a:srgbClr val="ffffff"/>
          </a:solidFill>
          <a:round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.28571428571429" collapsed="true"/>
    <col min="2" max="2" hidden="false" style="0" width="13.8571428571429" collapsed="true"/>
    <col min="3" max="3" hidden="false" style="0" width="14.280612244898" collapsed="true"/>
    <col min="4" max="4" hidden="false" style="0" width="11.9948979591837" collapsed="true"/>
    <col min="5" max="5" hidden="false" style="0" width="13.1377551020408" collapsed="true"/>
    <col min="6" max="6" hidden="false" style="0" width="10.1428571428571" collapsed="true"/>
    <col min="7" max="7" hidden="false" style="0" width="11.2857142857143" collapsed="true"/>
    <col min="8" max="8" hidden="false" style="0" width="4.86224489795918" collapsed="true"/>
    <col min="9" max="1025" hidden="false" style="0" width="9.14285714285714" collapsed="true"/>
  </cols>
  <sheetData>
    <row r="1" customFormat="false" ht="13.8" hidden="false" customHeight="false" outlineLevel="0" collapsed="false"/>
    <row r="2" customFormat="false" ht="21.75" hidden="false" customHeight="false" outlineLevel="0" collapsed="false">
      <c r="B2" s="1" t="s">
        <v>0</v>
      </c>
      <c r="C2" s="1"/>
      <c r="D2" s="1"/>
      <c r="E2" s="1"/>
      <c r="F2" s="1"/>
      <c r="G2" s="1"/>
      <c r="H2"/>
    </row>
    <row r="4" customFormat="false" ht="15" hidden="false" customHeight="false" outlineLevel="0" collapsed="false">
      <c r="B4" s="2" t="s">
        <v>1</v>
      </c>
      <c r="C4" s="2"/>
      <c r="D4" s="2"/>
      <c r="E4" s="2"/>
      <c r="F4" s="2"/>
      <c r="G4" s="2"/>
    </row>
    <row r="5" customFormat="false" ht="15.75" hidden="false" customHeight="false" outlineLevel="0" collapsed="false">
      <c r="B5" s="3"/>
      <c r="C5" s="3"/>
      <c r="D5" s="3"/>
    </row>
    <row r="6" customFormat="false" ht="15.75" hidden="false" customHeight="false" outlineLevel="0" collapsed="false">
      <c r="B6" s="4"/>
      <c r="C6" s="5"/>
      <c r="D6" s="5"/>
      <c r="E6" s="5"/>
      <c r="F6" s="5"/>
      <c r="G6" s="6"/>
    </row>
    <row r="7" customFormat="false" ht="15.75" hidden="false" customHeight="false" outlineLevel="0" collapsed="false">
      <c r="B7" s="7" t="s">
        <v>2</v>
      </c>
      <c r="C7" s="8"/>
      <c r="D7" s="8"/>
      <c r="E7" s="9" t="s">
        <v>3</v>
      </c>
      <c r="F7" s="10" t="n">
        <v>10.5</v>
      </c>
      <c r="G7" s="11" t="s">
        <v>4</v>
      </c>
    </row>
    <row r="8" customFormat="false" ht="15.75" hidden="false" customHeight="false" outlineLevel="0" collapsed="false">
      <c r="B8" s="7"/>
      <c r="C8" s="8"/>
      <c r="D8" s="8"/>
      <c r="E8" s="8"/>
      <c r="F8" s="8"/>
      <c r="G8" s="11"/>
    </row>
    <row r="9" customFormat="false" ht="15.65" hidden="false" customHeight="false" outlineLevel="0" collapsed="false">
      <c r="B9" s="7" t="s">
        <v>5</v>
      </c>
      <c r="C9" s="8"/>
      <c r="D9" s="8"/>
      <c r="E9" s="12" t="s">
        <v>6</v>
      </c>
      <c r="F9" s="10" t="n">
        <v>3000</v>
      </c>
      <c r="G9" s="11" t="s">
        <v>7</v>
      </c>
    </row>
    <row r="10" customFormat="false" ht="15.75" hidden="false" customHeight="false" outlineLevel="0" collapsed="false">
      <c r="B10" s="7"/>
      <c r="C10" s="8"/>
      <c r="D10" s="8"/>
      <c r="E10" s="8"/>
      <c r="F10" s="8"/>
      <c r="G10" s="11"/>
    </row>
    <row r="11" customFormat="false" ht="18.75" hidden="false" customHeight="false" outlineLevel="0" collapsed="false">
      <c r="B11" s="7" t="s">
        <v>8</v>
      </c>
      <c r="C11" s="8"/>
      <c r="D11" s="8"/>
      <c r="E11" s="9" t="s">
        <v>9</v>
      </c>
      <c r="F11" s="10" t="n">
        <v>600</v>
      </c>
      <c r="G11" s="11" t="s">
        <v>10</v>
      </c>
    </row>
    <row r="12" customFormat="false" ht="15.75" hidden="false" customHeight="false" outlineLevel="0" collapsed="false">
      <c r="B12" s="7"/>
      <c r="C12" s="8"/>
      <c r="D12" s="8"/>
      <c r="E12" s="8"/>
      <c r="F12" s="8"/>
      <c r="G12" s="11"/>
    </row>
    <row r="13" customFormat="false" ht="18.75" hidden="false" customHeight="false" outlineLevel="0" collapsed="false">
      <c r="B13" s="13" t="s">
        <v>11</v>
      </c>
      <c r="C13" s="8"/>
      <c r="D13" s="8"/>
      <c r="E13" s="9" t="s">
        <v>12</v>
      </c>
      <c r="F13" s="10" t="n">
        <v>7</v>
      </c>
      <c r="G13" s="11" t="s">
        <v>4</v>
      </c>
    </row>
    <row r="14" customFormat="false" ht="15.75" hidden="false" customHeight="false" outlineLevel="0" collapsed="false">
      <c r="B14" s="7"/>
      <c r="C14" s="8"/>
      <c r="D14" s="8"/>
      <c r="E14" s="8"/>
      <c r="F14" s="8"/>
      <c r="G14" s="11"/>
    </row>
    <row r="15" customFormat="false" ht="18.75" hidden="false" customHeight="false" outlineLevel="0" collapsed="false">
      <c r="B15" s="7" t="s">
        <v>13</v>
      </c>
      <c r="C15" s="8"/>
      <c r="D15" s="8"/>
      <c r="E15" s="9" t="s">
        <v>14</v>
      </c>
      <c r="F15" s="10" t="n">
        <v>50000</v>
      </c>
      <c r="G15" s="11" t="s">
        <v>10</v>
      </c>
    </row>
    <row r="16" customFormat="false" ht="15.75" hidden="false" customHeight="false" outlineLevel="0" collapsed="false">
      <c r="B16" s="7"/>
      <c r="C16" s="8"/>
      <c r="D16" s="8"/>
      <c r="E16" s="8"/>
      <c r="F16" s="8"/>
      <c r="G16" s="11"/>
    </row>
    <row r="17" customFormat="false" ht="18.75" hidden="false" customHeight="false" outlineLevel="0" collapsed="false">
      <c r="B17" s="7" t="s">
        <v>15</v>
      </c>
      <c r="C17" s="8"/>
      <c r="D17" s="8"/>
      <c r="E17" s="9" t="s">
        <v>16</v>
      </c>
      <c r="F17" s="10" t="n">
        <v>10.4</v>
      </c>
      <c r="G17" s="11" t="s">
        <v>4</v>
      </c>
    </row>
    <row r="18" customFormat="false" ht="15.75" hidden="false" customHeight="false" outlineLevel="0" collapsed="false">
      <c r="B18" s="14"/>
      <c r="C18" s="15"/>
      <c r="D18" s="15"/>
      <c r="E18" s="15"/>
      <c r="F18" s="15"/>
      <c r="G18" s="16"/>
    </row>
    <row r="21" customFormat="false" ht="15" hidden="false" customHeight="false" outlineLevel="0" collapsed="false">
      <c r="B21" s="2" t="s">
        <v>17</v>
      </c>
      <c r="C21" s="2"/>
      <c r="D21" s="2"/>
      <c r="E21" s="2"/>
      <c r="F21" s="2"/>
      <c r="G21" s="2"/>
    </row>
    <row r="22" customFormat="false" ht="15.75" hidden="false" customHeight="false" outlineLevel="0" collapsed="false"/>
    <row r="23" customFormat="false" ht="15.75" hidden="false" customHeight="false" outlineLevel="0" collapsed="false">
      <c r="B23" s="4"/>
      <c r="C23" s="5"/>
      <c r="D23" s="5"/>
      <c r="E23" s="5"/>
      <c r="F23" s="5"/>
      <c r="G23" s="6"/>
    </row>
    <row r="24" customFormat="false" ht="18.75" hidden="false" customHeight="false" outlineLevel="0" collapsed="false">
      <c r="B24" s="7" t="s">
        <v>18</v>
      </c>
      <c r="C24" s="8"/>
      <c r="D24" s="8"/>
      <c r="E24" s="9" t="s">
        <v>19</v>
      </c>
      <c r="F24" s="17" t="n">
        <f aca="false">MAX(Momente!I12:I82)</f>
        <v>64652.5285714286</v>
      </c>
      <c r="G24" s="11" t="s">
        <v>7</v>
      </c>
    </row>
    <row r="25" customFormat="false" ht="15.75" hidden="false" customHeight="false" outlineLevel="0" collapsed="false">
      <c r="B25" s="7"/>
      <c r="C25" s="8"/>
      <c r="D25" s="8"/>
      <c r="E25" s="8"/>
      <c r="F25" s="8"/>
      <c r="G25" s="11"/>
    </row>
    <row r="26" customFormat="false" ht="19.5" hidden="false" customHeight="false" outlineLevel="0" collapsed="false">
      <c r="B26" s="7" t="s">
        <v>20</v>
      </c>
      <c r="C26" s="8"/>
      <c r="D26" s="8"/>
      <c r="E26" s="9" t="s">
        <v>21</v>
      </c>
      <c r="F26" s="18" t="n">
        <f aca="false">F24/' Eingabe QS'!G24*' Eingabe QS'!G7/2</f>
        <v>25.9562855319937</v>
      </c>
      <c r="G26" s="11" t="s">
        <v>22</v>
      </c>
    </row>
    <row r="27" customFormat="false" ht="15.75" hidden="false" customHeight="false" outlineLevel="0" collapsed="false">
      <c r="B27" s="7"/>
      <c r="C27" s="8"/>
      <c r="D27" s="8"/>
      <c r="E27" s="8"/>
      <c r="F27" s="8"/>
      <c r="G27" s="11"/>
    </row>
    <row r="28" customFormat="false" ht="18.75" hidden="false" customHeight="false" outlineLevel="0" collapsed="false">
      <c r="B28" s="7" t="s">
        <v>23</v>
      </c>
      <c r="C28" s="8"/>
      <c r="D28" s="8"/>
      <c r="E28" s="9" t="s">
        <v>24</v>
      </c>
      <c r="F28" s="17" t="n">
        <f aca="false">VLOOKUP(MAX(Momente!I12:I82),Momente!I12:J82,2,0)</f>
        <v>5.4</v>
      </c>
      <c r="G28" s="11" t="s">
        <v>4</v>
      </c>
    </row>
    <row r="29" customFormat="false" ht="15.75" hidden="false" customHeight="false" outlineLevel="0" collapsed="false">
      <c r="B29" s="14"/>
      <c r="C29" s="15"/>
      <c r="D29" s="15"/>
      <c r="E29" s="15"/>
      <c r="F29" s="15"/>
      <c r="G29" s="16"/>
    </row>
    <row r="31" customFormat="false" ht="15" hidden="false" customHeight="false" outlineLevel="0" collapsed="false">
      <c r="B31" s="2" t="s">
        <v>25</v>
      </c>
      <c r="C31" s="2"/>
      <c r="D31" s="2"/>
      <c r="E31" s="2"/>
      <c r="F31" s="2"/>
      <c r="G31" s="2"/>
    </row>
  </sheetData>
  <sheetProtection sheet="false"/>
  <mergeCells count="4">
    <mergeCell ref="B2:G2"/>
    <mergeCell ref="B4:G4"/>
    <mergeCell ref="B21:G21"/>
    <mergeCell ref="B31:G31"/>
  </mergeCells>
  <dataValidations count="3">
    <dataValidation allowBlank="true" operator="between" showDropDown="false" showErrorMessage="true" showInputMessage="true" sqref="F7" type="list">
      <formula1>0</formula1>
      <formula2>0</formula2>
    </dataValidation>
    <dataValidation allowBlank="true" error="Wert zu hoch! Bitte geben Sie einen passenden Wert ein, welcher die Gesamtlänge nicht überschreitet." operator="lessThanOrEqual" showDropDown="false" showErrorMessage="true" showInputMessage="true" sqref="F13" type="decimal">
      <formula1>F7</formula1>
      <formula2>0</formula2>
    </dataValidation>
    <dataValidation allowBlank="true" error="Wert zu hoch! Bitte geben Sie einen Wert ein, welcher die Gesamtlänge nicht überschreitet" operator="lessThanOrEqual" showDropDown="false" showErrorMessage="true" showInputMessage="true" sqref="F17" type="decimal">
      <formula1>F7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9.14285714285714" collapsed="true"/>
  </cols>
  <sheetData>
    <row r="1" customFormat="false" ht="15.75" hidden="false" customHeight="false" outlineLevel="0" collapsed="false"/>
    <row r="2" customFormat="false" ht="21.75" hidden="false" customHeight="false" outlineLevel="0" collapsed="false">
      <c r="B2" s="1" t="s">
        <v>26</v>
      </c>
      <c r="C2" s="1"/>
      <c r="D2" s="1"/>
      <c r="E2" s="1"/>
      <c r="F2" s="1"/>
      <c r="G2" s="1"/>
      <c r="H2" s="1"/>
      <c r="I2"/>
    </row>
    <row r="4" customFormat="false" ht="15" hidden="false" customHeight="false" outlineLevel="0" collapsed="false">
      <c r="B4" s="2" t="s">
        <v>1</v>
      </c>
      <c r="C4" s="2"/>
      <c r="D4" s="2"/>
      <c r="E4" s="2"/>
      <c r="F4" s="2"/>
      <c r="G4" s="2"/>
      <c r="H4" s="2"/>
    </row>
    <row r="5" customFormat="false" ht="15.75" hidden="false" customHeight="false" outlineLevel="0" collapsed="false"/>
    <row r="6" customFormat="false" ht="15.75" hidden="false" customHeight="false" outlineLevel="0" collapsed="false">
      <c r="B6" s="4"/>
      <c r="C6" s="5"/>
      <c r="D6" s="5"/>
      <c r="E6" s="5"/>
      <c r="F6" s="5"/>
      <c r="G6" s="5"/>
      <c r="H6" s="6"/>
    </row>
    <row r="7" customFormat="false" ht="15.75" hidden="false" customHeight="false" outlineLevel="0" collapsed="false">
      <c r="B7" s="7" t="s">
        <v>27</v>
      </c>
      <c r="C7" s="8"/>
      <c r="D7" s="8"/>
      <c r="E7" s="8"/>
      <c r="F7" s="9" t="s">
        <v>28</v>
      </c>
      <c r="G7" s="10" t="n">
        <v>35</v>
      </c>
      <c r="H7" s="11" t="s">
        <v>29</v>
      </c>
    </row>
    <row r="8" customFormat="false" ht="15.75" hidden="false" customHeight="false" outlineLevel="0" collapsed="false">
      <c r="B8" s="7"/>
      <c r="C8" s="8"/>
      <c r="D8" s="8"/>
      <c r="E8" s="8"/>
      <c r="F8" s="8"/>
      <c r="G8" s="8"/>
      <c r="H8" s="11"/>
    </row>
    <row r="9" customFormat="false" ht="15.75" hidden="false" customHeight="false" outlineLevel="0" collapsed="false">
      <c r="B9" s="7" t="s">
        <v>30</v>
      </c>
      <c r="C9" s="8"/>
      <c r="D9" s="8"/>
      <c r="E9" s="8"/>
      <c r="F9" s="9" t="s">
        <v>31</v>
      </c>
      <c r="G9" s="10" t="n">
        <v>40</v>
      </c>
      <c r="H9" s="11" t="s">
        <v>29</v>
      </c>
    </row>
    <row r="10" customFormat="false" ht="15.75" hidden="false" customHeight="false" outlineLevel="0" collapsed="false">
      <c r="B10" s="7"/>
      <c r="C10" s="8"/>
      <c r="D10" s="8"/>
      <c r="E10" s="8"/>
      <c r="F10" s="8"/>
      <c r="G10" s="8"/>
      <c r="H10" s="11"/>
    </row>
    <row r="11" customFormat="false" ht="15.75" hidden="false" customHeight="false" outlineLevel="0" collapsed="false">
      <c r="B11" s="7" t="s">
        <v>32</v>
      </c>
      <c r="C11" s="8"/>
      <c r="D11" s="8"/>
      <c r="E11" s="8"/>
      <c r="F11" s="9" t="s">
        <v>33</v>
      </c>
      <c r="G11" s="10" t="n">
        <v>1.5</v>
      </c>
      <c r="H11" s="11" t="s">
        <v>29</v>
      </c>
    </row>
    <row r="12" customFormat="false" ht="15.75" hidden="false" customHeight="false" outlineLevel="0" collapsed="false">
      <c r="B12" s="7"/>
      <c r="C12" s="8"/>
      <c r="D12" s="8"/>
      <c r="E12" s="8"/>
      <c r="F12" s="8"/>
      <c r="G12" s="8"/>
      <c r="H12" s="11"/>
    </row>
    <row r="13" customFormat="false" ht="15.75" hidden="false" customHeight="false" outlineLevel="0" collapsed="false">
      <c r="B13" s="7" t="s">
        <v>34</v>
      </c>
      <c r="C13" s="8"/>
      <c r="D13" s="8"/>
      <c r="E13" s="8"/>
      <c r="F13" s="9" t="s">
        <v>35</v>
      </c>
      <c r="G13" s="10" t="n">
        <v>1.8</v>
      </c>
      <c r="H13" s="11" t="s">
        <v>29</v>
      </c>
    </row>
    <row r="14" customFormat="false" ht="15.75" hidden="false" customHeight="false" outlineLevel="0" collapsed="false">
      <c r="B14" s="7"/>
      <c r="C14" s="8"/>
      <c r="D14" s="8"/>
      <c r="E14" s="8"/>
      <c r="F14" s="8"/>
      <c r="G14" s="8"/>
      <c r="H14" s="11"/>
    </row>
    <row r="15" customFormat="false" ht="15.75" hidden="false" customHeight="false" outlineLevel="0" collapsed="false">
      <c r="B15" s="7" t="s">
        <v>36</v>
      </c>
      <c r="C15" s="8"/>
      <c r="D15" s="8"/>
      <c r="E15" s="8"/>
      <c r="F15" s="9" t="s">
        <v>37</v>
      </c>
      <c r="G15" s="10" t="n">
        <v>7500</v>
      </c>
      <c r="H15" s="11" t="s">
        <v>38</v>
      </c>
    </row>
    <row r="16" customFormat="false" ht="15.75" hidden="false" customHeight="false" outlineLevel="0" collapsed="false">
      <c r="B16" s="14"/>
      <c r="C16" s="15"/>
      <c r="D16" s="15"/>
      <c r="E16" s="15"/>
      <c r="F16" s="15"/>
      <c r="G16" s="15"/>
      <c r="H16" s="16"/>
    </row>
    <row r="19" customFormat="false" ht="15" hidden="false" customHeight="false" outlineLevel="0" collapsed="false">
      <c r="B19" s="2" t="s">
        <v>17</v>
      </c>
      <c r="C19" s="2"/>
      <c r="D19" s="2"/>
      <c r="E19" s="2"/>
      <c r="F19" s="2"/>
      <c r="G19" s="2"/>
      <c r="H19" s="2"/>
    </row>
    <row r="20" customFormat="false" ht="15.75" hidden="false" customHeight="false" outlineLevel="0" collapsed="false">
      <c r="B20" s="3"/>
    </row>
    <row r="21" customFormat="false" ht="15.75" hidden="false" customHeight="false" outlineLevel="0" collapsed="false">
      <c r="B21" s="4"/>
      <c r="C21" s="5"/>
      <c r="D21" s="5"/>
      <c r="E21" s="5"/>
      <c r="F21" s="5"/>
      <c r="G21" s="5"/>
      <c r="H21" s="6"/>
    </row>
    <row r="22" customFormat="false" ht="15.75" hidden="false" customHeight="false" outlineLevel="0" collapsed="false">
      <c r="B22" s="7" t="s">
        <v>39</v>
      </c>
      <c r="C22" s="8"/>
      <c r="D22" s="8"/>
      <c r="E22" s="8"/>
      <c r="F22" s="9" t="s">
        <v>40</v>
      </c>
      <c r="G22" s="18" t="n">
        <f aca="false">(2*G9*G13+(G7-2*G13)*G11)</f>
        <v>191.1</v>
      </c>
      <c r="H22" s="11" t="s">
        <v>41</v>
      </c>
    </row>
    <row r="23" customFormat="false" ht="15.75" hidden="false" customHeight="false" outlineLevel="0" collapsed="false">
      <c r="B23" s="7"/>
      <c r="C23" s="8"/>
      <c r="D23" s="8"/>
      <c r="E23" s="8"/>
      <c r="F23" s="8"/>
      <c r="G23" s="8"/>
      <c r="H23" s="11"/>
    </row>
    <row r="24" customFormat="false" ht="19.5" hidden="false" customHeight="false" outlineLevel="0" collapsed="false">
      <c r="B24" s="7" t="s">
        <v>42</v>
      </c>
      <c r="C24" s="8"/>
      <c r="D24" s="8"/>
      <c r="E24" s="8"/>
      <c r="F24" s="9" t="s">
        <v>43</v>
      </c>
      <c r="G24" s="18" t="n">
        <f aca="false">(G9*G7^3-(G9-G11)*(G7-2*G13)^3)/12</f>
        <v>43589.413</v>
      </c>
      <c r="H24" s="11" t="s">
        <v>44</v>
      </c>
    </row>
    <row r="25" customFormat="false" ht="15.75" hidden="false" customHeight="false" outlineLevel="0" collapsed="false">
      <c r="B25" s="7"/>
      <c r="C25" s="8"/>
      <c r="D25" s="8"/>
      <c r="E25" s="8"/>
      <c r="F25" s="8"/>
      <c r="G25" s="8"/>
      <c r="H25" s="11"/>
    </row>
    <row r="26" customFormat="false" ht="18.75" hidden="false" customHeight="false" outlineLevel="0" collapsed="false">
      <c r="B26" s="7" t="s">
        <v>45</v>
      </c>
      <c r="C26" s="8"/>
      <c r="D26" s="8"/>
      <c r="E26" s="8"/>
      <c r="F26" s="9" t="s">
        <v>46</v>
      </c>
      <c r="G26" s="18" t="n">
        <f aca="false">G22/10000*1*' Eingabe QS'!G15*10</f>
        <v>1433.25</v>
      </c>
      <c r="H26" s="11" t="s">
        <v>7</v>
      </c>
    </row>
    <row r="27" customFormat="false" ht="15.75" hidden="false" customHeight="false" outlineLevel="0" collapsed="false">
      <c r="B27" s="14"/>
      <c r="C27" s="15"/>
      <c r="D27" s="15"/>
      <c r="E27" s="15"/>
      <c r="F27" s="15"/>
      <c r="G27" s="15"/>
      <c r="H27" s="16"/>
    </row>
    <row r="29" customFormat="false" ht="15" hidden="false" customHeight="false" outlineLevel="0" collapsed="false">
      <c r="B29" s="2" t="s">
        <v>47</v>
      </c>
      <c r="C29" s="2"/>
      <c r="D29" s="2"/>
      <c r="E29" s="2"/>
      <c r="F29" s="2"/>
      <c r="G29" s="2"/>
      <c r="H29" s="2"/>
    </row>
  </sheetData>
  <sheetProtection sheet="false"/>
  <mergeCells count="4">
    <mergeCell ref="B2:H2"/>
    <mergeCell ref="B4:H4"/>
    <mergeCell ref="B19:H19"/>
    <mergeCell ref="B29:H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J8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17.5765306122449" collapsed="true"/>
    <col min="3" max="3" hidden="false" style="0" width="15.8571428571429" collapsed="true"/>
    <col min="4" max="4" hidden="false" style="0" width="17.7091836734694" collapsed="true"/>
    <col min="5" max="6" hidden="false" style="0" width="11.7091836734694" collapsed="true"/>
    <col min="7" max="7" hidden="false" style="0" width="18.8520408163265" collapsed="true"/>
    <col min="8" max="8" hidden="false" style="0" width="12.8622448979592" collapsed="true"/>
    <col min="9" max="9" hidden="false" style="0" width="14.5714285714286" collapsed="true"/>
    <col min="10" max="10" hidden="false" style="0" width="10.1428571428571" collapsed="true"/>
    <col min="11" max="1025" hidden="false" style="0" width="9.14285714285714" collapsed="true"/>
  </cols>
  <sheetData>
    <row r="1" customFormat="false" ht="15.75" hidden="false" customHeight="false" outlineLevel="0" collapsed="false"/>
    <row r="2" customFormat="false" ht="21.75" hidden="false" customHeight="false" outlineLevel="0" collapsed="false">
      <c r="B2" s="1" t="s">
        <v>48</v>
      </c>
      <c r="C2" s="1"/>
      <c r="D2" s="1"/>
      <c r="E2" s="1"/>
      <c r="F2" s="1"/>
      <c r="G2" s="1"/>
      <c r="H2" s="1"/>
      <c r="I2" s="1"/>
      <c r="J2" s="1"/>
      <c r="K2"/>
    </row>
    <row r="4" customFormat="false" ht="15.75" hidden="false" customHeight="false" outlineLevel="0" collapsed="false"/>
    <row r="5" customFormat="false" ht="41.25" hidden="false" customHeight="true" outlineLevel="0" collapsed="false">
      <c r="B5" s="19" t="s">
        <v>49</v>
      </c>
      <c r="C5" s="20" t="s">
        <v>50</v>
      </c>
      <c r="D5" s="21" t="s">
        <v>51</v>
      </c>
      <c r="F5" s="22"/>
      <c r="G5" s="19" t="s">
        <v>52</v>
      </c>
      <c r="H5" s="20" t="s">
        <v>53</v>
      </c>
      <c r="I5" s="21" t="s">
        <v>54</v>
      </c>
    </row>
    <row r="6" customFormat="false" ht="15" hidden="false" customHeight="false" outlineLevel="0" collapsed="false">
      <c r="B6" s="23" t="s">
        <v>4</v>
      </c>
      <c r="C6" s="24" t="s">
        <v>4</v>
      </c>
      <c r="D6" s="25" t="s">
        <v>4</v>
      </c>
      <c r="G6" s="23" t="s">
        <v>7</v>
      </c>
      <c r="H6" s="24" t="s">
        <v>10</v>
      </c>
      <c r="I6" s="25" t="s">
        <v>10</v>
      </c>
    </row>
    <row r="7" customFormat="false" ht="15.75" hidden="false" customHeight="false" outlineLevel="0" collapsed="false">
      <c r="B7" s="26" t="n">
        <f aca="false">Ergebnisse!F13</f>
        <v>7</v>
      </c>
      <c r="C7" s="27" t="n">
        <f aca="false">Ergebnisse!F17</f>
        <v>10.4</v>
      </c>
      <c r="D7" s="28" t="n">
        <f aca="false">Ergebnisse!F7</f>
        <v>10.5</v>
      </c>
      <c r="G7" s="26" t="n">
        <f aca="false">ROUND(Ergebnisse!F9+' Eingabe QS'!G26,-1)</f>
        <v>4430</v>
      </c>
      <c r="H7" s="27" t="n">
        <f aca="false">Ergebnisse!F11</f>
        <v>600</v>
      </c>
      <c r="I7" s="28" t="n">
        <f aca="false">Ergebnisse!F15</f>
        <v>50000</v>
      </c>
    </row>
    <row r="9" customFormat="false" ht="15.75" hidden="false" customHeight="false" outlineLevel="0" collapsed="false"/>
    <row r="10" customFormat="false" ht="15" hidden="false" customHeight="false" outlineLevel="0" collapsed="false">
      <c r="B10" s="29" t="s">
        <v>55</v>
      </c>
      <c r="C10" s="30" t="s">
        <v>56</v>
      </c>
      <c r="D10" s="31" t="s">
        <v>57</v>
      </c>
      <c r="F10" s="29" t="s">
        <v>58</v>
      </c>
      <c r="G10" s="30" t="s">
        <v>59</v>
      </c>
      <c r="H10" s="30" t="s">
        <v>60</v>
      </c>
      <c r="I10" s="30" t="s">
        <v>61</v>
      </c>
      <c r="J10" s="31" t="s">
        <v>55</v>
      </c>
    </row>
    <row r="11" customFormat="false" ht="15" hidden="false" customHeight="false" outlineLevel="0" collapsed="false">
      <c r="B11" s="23" t="s">
        <v>4</v>
      </c>
      <c r="C11" s="24" t="s">
        <v>4</v>
      </c>
      <c r="D11" s="25" t="s">
        <v>4</v>
      </c>
      <c r="F11" s="23" t="s">
        <v>62</v>
      </c>
      <c r="G11" s="24" t="s">
        <v>62</v>
      </c>
      <c r="H11" s="24" t="s">
        <v>62</v>
      </c>
      <c r="I11" s="24" t="s">
        <v>62</v>
      </c>
      <c r="J11" s="25" t="s">
        <v>4</v>
      </c>
    </row>
    <row r="12" customFormat="false" ht="15" hidden="false" customHeight="false" outlineLevel="0" collapsed="false">
      <c r="B12" s="32" t="n">
        <v>0</v>
      </c>
      <c r="C12" s="33" t="n">
        <f aca="false">B12/$D$7</f>
        <v>0</v>
      </c>
      <c r="D12" s="34" t="n">
        <f aca="false">($D$7-B12)/$D$7</f>
        <v>1</v>
      </c>
      <c r="F12" s="35" t="n">
        <f aca="false">C12*D12/2*$G$7*$D$7^2</f>
        <v>0</v>
      </c>
      <c r="G12" s="33" t="n">
        <f aca="false">IF(B12&gt;$B$7,D12*B12*$H$7,C12*($D$7-$B$7)*$H$7)</f>
        <v>0</v>
      </c>
      <c r="H12" s="33" t="n">
        <f aca="false">IF(B12&gt;$C$7,D12*B12*$I$7,C12*($D$7-$C$7)*$I$7)</f>
        <v>0</v>
      </c>
      <c r="I12" s="33" t="n">
        <f aca="false">SUM(F12:H12)</f>
        <v>0</v>
      </c>
      <c r="J12" s="36" t="n">
        <v>0</v>
      </c>
    </row>
    <row r="13" customFormat="false" ht="15" hidden="false" customHeight="false" outlineLevel="0" collapsed="false">
      <c r="B13" s="23" t="n">
        <f aca="false">$D$7/70</f>
        <v>0.15</v>
      </c>
      <c r="C13" s="33" t="n">
        <f aca="false">B13/$D$7</f>
        <v>0.0142857142857143</v>
      </c>
      <c r="D13" s="34" t="n">
        <f aca="false">($D$7-B13)/$D$7</f>
        <v>0.985714285714286</v>
      </c>
      <c r="F13" s="35" t="n">
        <f aca="false">C13*D13/2*$G$7*$D$7^2</f>
        <v>3438.7875</v>
      </c>
      <c r="G13" s="33" t="n">
        <f aca="false">IF(B13&gt;$B$7,D13*B13*$H$7,C13*($D$7-$B$7)*$H$7)</f>
        <v>30</v>
      </c>
      <c r="H13" s="33" t="n">
        <f aca="false">IF(B13&gt;$C$7,D13*B13*$I$7,C13*($D$7-$C$7)*$I$7)</f>
        <v>71.4285714285712</v>
      </c>
      <c r="I13" s="33" t="n">
        <f aca="false">SUM(F13:H13)</f>
        <v>3540.21607142857</v>
      </c>
      <c r="J13" s="25" t="n">
        <f aca="false">$D$7/70</f>
        <v>0.15</v>
      </c>
    </row>
    <row r="14" customFormat="false" ht="15" hidden="false" customHeight="false" outlineLevel="0" collapsed="false">
      <c r="B14" s="35" t="n">
        <f aca="false">B13+($D$7/70)</f>
        <v>0.3</v>
      </c>
      <c r="C14" s="33" t="n">
        <f aca="false">B14/$D$7</f>
        <v>0.0285714285714286</v>
      </c>
      <c r="D14" s="34" t="n">
        <f aca="false">($D$7-B14)/$D$7</f>
        <v>0.971428571428571</v>
      </c>
      <c r="F14" s="35" t="n">
        <f aca="false">C14*D14/2*$G$7*$D$7^2</f>
        <v>6777.9</v>
      </c>
      <c r="G14" s="33" t="n">
        <f aca="false">IF(B14&gt;$B$7,D14*B14*$H$7,C14*($D$7-$B$7)*$H$7)</f>
        <v>60</v>
      </c>
      <c r="H14" s="33" t="n">
        <f aca="false">IF(B14&gt;$C$7,D14*B14*$I$7,C14*($D$7-$C$7)*$I$7)</f>
        <v>142.857142857142</v>
      </c>
      <c r="I14" s="33" t="n">
        <f aca="false">SUM(F14:H14)</f>
        <v>6980.75714285714</v>
      </c>
      <c r="J14" s="34" t="n">
        <f aca="false">J13+($D$7/70)</f>
        <v>0.3</v>
      </c>
    </row>
    <row r="15" customFormat="false" ht="15" hidden="false" customHeight="false" outlineLevel="0" collapsed="false">
      <c r="B15" s="35" t="n">
        <f aca="false">B14+($D$7/70)</f>
        <v>0.45</v>
      </c>
      <c r="C15" s="33" t="n">
        <f aca="false">B15/$D$7</f>
        <v>0.0428571428571429</v>
      </c>
      <c r="D15" s="34" t="n">
        <f aca="false">($D$7-B15)/$D$7</f>
        <v>0.957142857142857</v>
      </c>
      <c r="F15" s="35" t="n">
        <f aca="false">C15*D15/2*$G$7*$D$7^2</f>
        <v>10017.3375</v>
      </c>
      <c r="G15" s="33" t="n">
        <f aca="false">IF(B15&gt;$B$7,D15*B15*$H$7,C15*($D$7-$B$7)*$H$7)</f>
        <v>90</v>
      </c>
      <c r="H15" s="33" t="n">
        <f aca="false">IF(B15&gt;$C$7,D15*B15*$I$7,C15*($D$7-$C$7)*$I$7)</f>
        <v>214.285714285713</v>
      </c>
      <c r="I15" s="33" t="n">
        <f aca="false">SUM(F15:H15)</f>
        <v>10321.6232142857</v>
      </c>
      <c r="J15" s="34" t="n">
        <f aca="false">J14+($D$7/70)</f>
        <v>0.45</v>
      </c>
    </row>
    <row r="16" customFormat="false" ht="15" hidden="false" customHeight="false" outlineLevel="0" collapsed="false">
      <c r="B16" s="35" t="n">
        <f aca="false">B15+($D$7/70)</f>
        <v>0.6</v>
      </c>
      <c r="C16" s="33" t="n">
        <f aca="false">B16/$D$7</f>
        <v>0.0571428571428571</v>
      </c>
      <c r="D16" s="34" t="n">
        <f aca="false">($D$7-B16)/$D$7</f>
        <v>0.942857142857143</v>
      </c>
      <c r="F16" s="35" t="n">
        <f aca="false">C16*D16/2*$G$7*$D$7^2</f>
        <v>13157.1</v>
      </c>
      <c r="G16" s="33" t="n">
        <f aca="false">IF(B16&gt;$B$7,D16*B16*$H$7,C16*($D$7-$B$7)*$H$7)</f>
        <v>120</v>
      </c>
      <c r="H16" s="33" t="n">
        <f aca="false">IF(B16&gt;$C$7,D16*B16*$I$7,C16*($D$7-$C$7)*$I$7)</f>
        <v>285.714285714285</v>
      </c>
      <c r="I16" s="33" t="n">
        <f aca="false">SUM(F16:H16)</f>
        <v>13562.8142857143</v>
      </c>
      <c r="J16" s="34" t="n">
        <f aca="false">J15+($D$7/70)</f>
        <v>0.6</v>
      </c>
    </row>
    <row r="17" customFormat="false" ht="15" hidden="false" customHeight="false" outlineLevel="0" collapsed="false">
      <c r="B17" s="35" t="n">
        <f aca="false">B16+($D$7/70)</f>
        <v>0.75</v>
      </c>
      <c r="C17" s="33" t="n">
        <f aca="false">B17/$D$7</f>
        <v>0.0714285714285714</v>
      </c>
      <c r="D17" s="34" t="n">
        <f aca="false">($D$7-B17)/$D$7</f>
        <v>0.928571428571429</v>
      </c>
      <c r="F17" s="35" t="n">
        <f aca="false">C17*D17/2*$G$7*$D$7^2</f>
        <v>16197.1875</v>
      </c>
      <c r="G17" s="33" t="n">
        <f aca="false">IF(B17&gt;$B$7,D17*B17*$H$7,C17*($D$7-$B$7)*$H$7)</f>
        <v>150</v>
      </c>
      <c r="H17" s="33" t="n">
        <f aca="false">IF(B17&gt;$C$7,D17*B17*$I$7,C17*($D$7-$C$7)*$I$7)</f>
        <v>357.142857142856</v>
      </c>
      <c r="I17" s="33" t="n">
        <f aca="false">SUM(F17:H17)</f>
        <v>16704.3303571429</v>
      </c>
      <c r="J17" s="34" t="n">
        <f aca="false">J16+($D$7/70)</f>
        <v>0.75</v>
      </c>
    </row>
    <row r="18" customFormat="false" ht="15" hidden="false" customHeight="false" outlineLevel="0" collapsed="false">
      <c r="B18" s="35" t="n">
        <f aca="false">B17+($D$7/70)</f>
        <v>0.9</v>
      </c>
      <c r="C18" s="33" t="n">
        <f aca="false">B18/$D$7</f>
        <v>0.0857142857142857</v>
      </c>
      <c r="D18" s="34" t="n">
        <f aca="false">($D$7-B18)/$D$7</f>
        <v>0.914285714285714</v>
      </c>
      <c r="F18" s="35" t="n">
        <f aca="false">C18*D18/2*$G$7*$D$7^2</f>
        <v>19137.6</v>
      </c>
      <c r="G18" s="33" t="n">
        <f aca="false">IF(B18&gt;$B$7,D18*B18*$H$7,C18*($D$7-$B$7)*$H$7)</f>
        <v>180</v>
      </c>
      <c r="H18" s="33" t="n">
        <f aca="false">IF(B18&gt;$C$7,D18*B18*$I$7,C18*($D$7-$C$7)*$I$7)</f>
        <v>428.571428571427</v>
      </c>
      <c r="I18" s="33" t="n">
        <f aca="false">SUM(F18:H18)</f>
        <v>19746.1714285714</v>
      </c>
      <c r="J18" s="34" t="n">
        <f aca="false">J17+($D$7/70)</f>
        <v>0.9</v>
      </c>
    </row>
    <row r="19" customFormat="false" ht="15" hidden="false" customHeight="false" outlineLevel="0" collapsed="false">
      <c r="B19" s="35" t="n">
        <f aca="false">B18+($D$7/70)</f>
        <v>1.05</v>
      </c>
      <c r="C19" s="33" t="n">
        <f aca="false">B19/$D$7</f>
        <v>0.1</v>
      </c>
      <c r="D19" s="34" t="n">
        <f aca="false">($D$7-B19)/$D$7</f>
        <v>0.9</v>
      </c>
      <c r="F19" s="35" t="n">
        <f aca="false">C19*D19/2*$G$7*$D$7^2</f>
        <v>21978.3375</v>
      </c>
      <c r="G19" s="33" t="n">
        <f aca="false">IF(B19&gt;$B$7,D19*B19*$H$7,C19*($D$7-$B$7)*$H$7)</f>
        <v>210</v>
      </c>
      <c r="H19" s="33" t="n">
        <f aca="false">IF(B19&gt;$C$7,D19*B19*$I$7,C19*($D$7-$C$7)*$I$7)</f>
        <v>499.999999999998</v>
      </c>
      <c r="I19" s="33" t="n">
        <f aca="false">SUM(F19:H19)</f>
        <v>22688.3375</v>
      </c>
      <c r="J19" s="34" t="n">
        <f aca="false">J18+($D$7/70)</f>
        <v>1.05</v>
      </c>
    </row>
    <row r="20" customFormat="false" ht="15" hidden="false" customHeight="false" outlineLevel="0" collapsed="false">
      <c r="B20" s="35" t="n">
        <f aca="false">B19+($D$7/70)</f>
        <v>1.2</v>
      </c>
      <c r="C20" s="33" t="n">
        <f aca="false">B20/$D$7</f>
        <v>0.114285714285714</v>
      </c>
      <c r="D20" s="34" t="n">
        <f aca="false">($D$7-B20)/$D$7</f>
        <v>0.885714285714286</v>
      </c>
      <c r="F20" s="35" t="n">
        <f aca="false">C20*D20/2*$G$7*$D$7^2</f>
        <v>24719.4</v>
      </c>
      <c r="G20" s="33" t="n">
        <f aca="false">IF(B20&gt;$B$7,D20*B20*$H$7,C20*($D$7-$B$7)*$H$7)</f>
        <v>240</v>
      </c>
      <c r="H20" s="33" t="n">
        <f aca="false">IF(B20&gt;$C$7,D20*B20*$I$7,C20*($D$7-$C$7)*$I$7)</f>
        <v>571.428571428569</v>
      </c>
      <c r="I20" s="33" t="n">
        <f aca="false">SUM(F20:H20)</f>
        <v>25530.8285714286</v>
      </c>
      <c r="J20" s="34" t="n">
        <f aca="false">J19+($D$7/70)</f>
        <v>1.2</v>
      </c>
    </row>
    <row r="21" customFormat="false" ht="15" hidden="false" customHeight="false" outlineLevel="0" collapsed="false">
      <c r="B21" s="35" t="n">
        <f aca="false">B20+($D$7/70)</f>
        <v>1.35</v>
      </c>
      <c r="C21" s="33" t="n">
        <f aca="false">B21/$D$7</f>
        <v>0.128571428571429</v>
      </c>
      <c r="D21" s="34" t="n">
        <f aca="false">($D$7-B21)/$D$7</f>
        <v>0.871428571428571</v>
      </c>
      <c r="F21" s="35" t="n">
        <f aca="false">C21*D21/2*$G$7*$D$7^2</f>
        <v>27360.7875</v>
      </c>
      <c r="G21" s="33" t="n">
        <f aca="false">IF(B21&gt;$B$7,D21*B21*$H$7,C21*($D$7-$B$7)*$H$7)</f>
        <v>270</v>
      </c>
      <c r="H21" s="33" t="n">
        <f aca="false">IF(B21&gt;$C$7,D21*B21*$I$7,C21*($D$7-$C$7)*$I$7)</f>
        <v>642.857142857141</v>
      </c>
      <c r="I21" s="33" t="n">
        <f aca="false">SUM(F21:H21)</f>
        <v>28273.6446428571</v>
      </c>
      <c r="J21" s="34" t="n">
        <f aca="false">J20+($D$7/70)</f>
        <v>1.35</v>
      </c>
    </row>
    <row r="22" customFormat="false" ht="15" hidden="false" customHeight="false" outlineLevel="0" collapsed="false">
      <c r="B22" s="35" t="n">
        <f aca="false">B21+($D$7/70)</f>
        <v>1.5</v>
      </c>
      <c r="C22" s="33" t="n">
        <f aca="false">B22/$D$7</f>
        <v>0.142857142857143</v>
      </c>
      <c r="D22" s="34" t="n">
        <f aca="false">($D$7-B22)/$D$7</f>
        <v>0.857142857142857</v>
      </c>
      <c r="F22" s="35" t="n">
        <f aca="false">C22*D22/2*$G$7*$D$7^2</f>
        <v>29902.5</v>
      </c>
      <c r="G22" s="33" t="n">
        <f aca="false">IF(B22&gt;$B$7,D22*B22*$H$7,C22*($D$7-$B$7)*$H$7)</f>
        <v>300</v>
      </c>
      <c r="H22" s="33" t="n">
        <f aca="false">IF(B22&gt;$C$7,D22*B22*$I$7,C22*($D$7-$C$7)*$I$7)</f>
        <v>714.285714285712</v>
      </c>
      <c r="I22" s="33" t="n">
        <f aca="false">SUM(F22:H22)</f>
        <v>30916.7857142857</v>
      </c>
      <c r="J22" s="34" t="n">
        <f aca="false">J21+($D$7/70)</f>
        <v>1.5</v>
      </c>
    </row>
    <row r="23" customFormat="false" ht="15" hidden="false" customHeight="false" outlineLevel="0" collapsed="false">
      <c r="B23" s="35" t="n">
        <f aca="false">B22+($D$7/70)</f>
        <v>1.65</v>
      </c>
      <c r="C23" s="33" t="n">
        <f aca="false">B23/$D$7</f>
        <v>0.157142857142857</v>
      </c>
      <c r="D23" s="34" t="n">
        <f aca="false">($D$7-B23)/$D$7</f>
        <v>0.842857142857143</v>
      </c>
      <c r="F23" s="35" t="n">
        <f aca="false">C23*D23/2*$G$7*$D$7^2</f>
        <v>32344.5375</v>
      </c>
      <c r="G23" s="33" t="n">
        <f aca="false">IF(B23&gt;$B$7,D23*B23*$H$7,C23*($D$7-$B$7)*$H$7)</f>
        <v>330</v>
      </c>
      <c r="H23" s="33" t="n">
        <f aca="false">IF(B23&gt;$C$7,D23*B23*$I$7,C23*($D$7-$C$7)*$I$7)</f>
        <v>785.714285714283</v>
      </c>
      <c r="I23" s="33" t="n">
        <f aca="false">SUM(F23:H23)</f>
        <v>33460.2517857143</v>
      </c>
      <c r="J23" s="34" t="n">
        <f aca="false">J22+($D$7/70)</f>
        <v>1.65</v>
      </c>
    </row>
    <row r="24" customFormat="false" ht="15" hidden="false" customHeight="false" outlineLevel="0" collapsed="false">
      <c r="B24" s="35" t="n">
        <f aca="false">B23+($D$7/70)</f>
        <v>1.8</v>
      </c>
      <c r="C24" s="33" t="n">
        <f aca="false">B24/$D$7</f>
        <v>0.171428571428571</v>
      </c>
      <c r="D24" s="34" t="n">
        <f aca="false">($D$7-B24)/$D$7</f>
        <v>0.828571428571429</v>
      </c>
      <c r="F24" s="35" t="n">
        <f aca="false">C24*D24/2*$G$7*$D$7^2</f>
        <v>34686.9</v>
      </c>
      <c r="G24" s="33" t="n">
        <f aca="false">IF(B24&gt;$B$7,D24*B24*$H$7,C24*($D$7-$B$7)*$H$7)</f>
        <v>360</v>
      </c>
      <c r="H24" s="33" t="n">
        <f aca="false">IF(B24&gt;$C$7,D24*B24*$I$7,C24*($D$7-$C$7)*$I$7)</f>
        <v>857.142857142854</v>
      </c>
      <c r="I24" s="33" t="n">
        <f aca="false">SUM(F24:H24)</f>
        <v>35904.0428571428</v>
      </c>
      <c r="J24" s="34" t="n">
        <f aca="false">J23+($D$7/70)</f>
        <v>1.8</v>
      </c>
    </row>
    <row r="25" customFormat="false" ht="15" hidden="false" customHeight="false" outlineLevel="0" collapsed="false">
      <c r="B25" s="35" t="n">
        <f aca="false">B24+($D$7/70)</f>
        <v>1.95</v>
      </c>
      <c r="C25" s="33" t="n">
        <f aca="false">B25/$D$7</f>
        <v>0.185714285714286</v>
      </c>
      <c r="D25" s="34" t="n">
        <f aca="false">($D$7-B25)/$D$7</f>
        <v>0.814285714285714</v>
      </c>
      <c r="F25" s="35" t="n">
        <f aca="false">C25*D25/2*$G$7*$D$7^2</f>
        <v>36929.5875</v>
      </c>
      <c r="G25" s="33" t="n">
        <f aca="false">IF(B25&gt;$B$7,D25*B25*$H$7,C25*($D$7-$B$7)*$H$7)</f>
        <v>390</v>
      </c>
      <c r="H25" s="33" t="n">
        <f aca="false">IF(B25&gt;$C$7,D25*B25*$I$7,C25*($D$7-$C$7)*$I$7)</f>
        <v>928.571428571425</v>
      </c>
      <c r="I25" s="33" t="n">
        <f aca="false">SUM(F25:H25)</f>
        <v>38248.1589285714</v>
      </c>
      <c r="J25" s="34" t="n">
        <f aca="false">J24+($D$7/70)</f>
        <v>1.95</v>
      </c>
    </row>
    <row r="26" customFormat="false" ht="15" hidden="false" customHeight="false" outlineLevel="0" collapsed="false">
      <c r="B26" s="35" t="n">
        <f aca="false">B25+($D$7/70)</f>
        <v>2.1</v>
      </c>
      <c r="C26" s="33" t="n">
        <f aca="false">B26/$D$7</f>
        <v>0.2</v>
      </c>
      <c r="D26" s="34" t="n">
        <f aca="false">($D$7-B26)/$D$7</f>
        <v>0.8</v>
      </c>
      <c r="F26" s="35" t="n">
        <f aca="false">C26*D26/2*$G$7*$D$7^2</f>
        <v>39072.6</v>
      </c>
      <c r="G26" s="33" t="n">
        <f aca="false">IF(B26&gt;$B$7,D26*B26*$H$7,C26*($D$7-$B$7)*$H$7)</f>
        <v>420</v>
      </c>
      <c r="H26" s="33" t="n">
        <f aca="false">IF(B26&gt;$C$7,D26*B26*$I$7,C26*($D$7-$C$7)*$I$7)</f>
        <v>999.999999999996</v>
      </c>
      <c r="I26" s="33" t="n">
        <f aca="false">SUM(F26:H26)</f>
        <v>40492.6</v>
      </c>
      <c r="J26" s="34" t="n">
        <f aca="false">J25+($D$7/70)</f>
        <v>2.1</v>
      </c>
    </row>
    <row r="27" customFormat="false" ht="15" hidden="false" customHeight="false" outlineLevel="0" collapsed="false">
      <c r="B27" s="35" t="n">
        <f aca="false">B26+($D$7/70)</f>
        <v>2.25</v>
      </c>
      <c r="C27" s="33" t="n">
        <f aca="false">B27/$D$7</f>
        <v>0.214285714285714</v>
      </c>
      <c r="D27" s="34" t="n">
        <f aca="false">($D$7-B27)/$D$7</f>
        <v>0.785714285714286</v>
      </c>
      <c r="F27" s="35" t="n">
        <f aca="false">C27*D27/2*$G$7*$D$7^2</f>
        <v>41115.9375</v>
      </c>
      <c r="G27" s="33" t="n">
        <f aca="false">IF(B27&gt;$B$7,D27*B27*$H$7,C27*($D$7-$B$7)*$H$7)</f>
        <v>450</v>
      </c>
      <c r="H27" s="33" t="n">
        <f aca="false">IF(B27&gt;$C$7,D27*B27*$I$7,C27*($D$7-$C$7)*$I$7)</f>
        <v>1071.42857142857</v>
      </c>
      <c r="I27" s="33" t="n">
        <f aca="false">SUM(F27:H27)</f>
        <v>42637.3660714286</v>
      </c>
      <c r="J27" s="34" t="n">
        <f aca="false">J26+($D$7/70)</f>
        <v>2.25</v>
      </c>
    </row>
    <row r="28" customFormat="false" ht="15" hidden="false" customHeight="false" outlineLevel="0" collapsed="false">
      <c r="B28" s="35" t="n">
        <f aca="false">B27+($D$7/70)</f>
        <v>2.4</v>
      </c>
      <c r="C28" s="33" t="n">
        <f aca="false">B28/$D$7</f>
        <v>0.228571428571429</v>
      </c>
      <c r="D28" s="34" t="n">
        <f aca="false">($D$7-B28)/$D$7</f>
        <v>0.771428571428572</v>
      </c>
      <c r="F28" s="35" t="n">
        <f aca="false">C28*D28/2*$G$7*$D$7^2</f>
        <v>43059.6</v>
      </c>
      <c r="G28" s="33" t="n">
        <f aca="false">IF(B28&gt;$B$7,D28*B28*$H$7,C28*($D$7-$B$7)*$H$7)</f>
        <v>480</v>
      </c>
      <c r="H28" s="33" t="n">
        <f aca="false">IF(B28&gt;$C$7,D28*B28*$I$7,C28*($D$7-$C$7)*$I$7)</f>
        <v>1142.85714285714</v>
      </c>
      <c r="I28" s="33" t="n">
        <f aca="false">SUM(F28:H28)</f>
        <v>44682.4571428571</v>
      </c>
      <c r="J28" s="34" t="n">
        <f aca="false">J27+($D$7/70)</f>
        <v>2.4</v>
      </c>
    </row>
    <row r="29" customFormat="false" ht="15" hidden="false" customHeight="false" outlineLevel="0" collapsed="false">
      <c r="B29" s="35" t="n">
        <f aca="false">B28+($D$7/70)</f>
        <v>2.55</v>
      </c>
      <c r="C29" s="33" t="n">
        <f aca="false">B29/$D$7</f>
        <v>0.242857142857143</v>
      </c>
      <c r="D29" s="34" t="n">
        <f aca="false">($D$7-B29)/$D$7</f>
        <v>0.757142857142857</v>
      </c>
      <c r="F29" s="35" t="n">
        <f aca="false">C29*D29/2*$G$7*$D$7^2</f>
        <v>44903.5875</v>
      </c>
      <c r="G29" s="33" t="n">
        <f aca="false">IF(B29&gt;$B$7,D29*B29*$H$7,C29*($D$7-$B$7)*$H$7)</f>
        <v>510</v>
      </c>
      <c r="H29" s="33" t="n">
        <f aca="false">IF(B29&gt;$C$7,D29*B29*$I$7,C29*($D$7-$C$7)*$I$7)</f>
        <v>1214.28571428571</v>
      </c>
      <c r="I29" s="33" t="n">
        <f aca="false">SUM(F29:H29)</f>
        <v>46627.8732142857</v>
      </c>
      <c r="J29" s="34" t="n">
        <f aca="false">J28+($D$7/70)</f>
        <v>2.55</v>
      </c>
    </row>
    <row r="30" customFormat="false" ht="15" hidden="false" customHeight="false" outlineLevel="0" collapsed="false">
      <c r="B30" s="35" t="n">
        <f aca="false">B29+($D$7/70)</f>
        <v>2.7</v>
      </c>
      <c r="C30" s="33" t="n">
        <f aca="false">B30/$D$7</f>
        <v>0.257142857142857</v>
      </c>
      <c r="D30" s="34" t="n">
        <f aca="false">($D$7-B30)/$D$7</f>
        <v>0.742857142857143</v>
      </c>
      <c r="F30" s="35" t="n">
        <f aca="false">C30*D30/2*$G$7*$D$7^2</f>
        <v>46647.9</v>
      </c>
      <c r="G30" s="33" t="n">
        <f aca="false">IF(B30&gt;$B$7,D30*B30*$H$7,C30*($D$7-$B$7)*$H$7)</f>
        <v>540</v>
      </c>
      <c r="H30" s="33" t="n">
        <f aca="false">IF(B30&gt;$C$7,D30*B30*$I$7,C30*($D$7-$C$7)*$I$7)</f>
        <v>1285.71428571428</v>
      </c>
      <c r="I30" s="33" t="n">
        <f aca="false">SUM(F30:H30)</f>
        <v>48473.6142857143</v>
      </c>
      <c r="J30" s="34" t="n">
        <f aca="false">J29+($D$7/70)</f>
        <v>2.7</v>
      </c>
    </row>
    <row r="31" customFormat="false" ht="15" hidden="false" customHeight="false" outlineLevel="0" collapsed="false">
      <c r="B31" s="35" t="n">
        <f aca="false">B30+($D$7/70)</f>
        <v>2.85</v>
      </c>
      <c r="C31" s="33" t="n">
        <f aca="false">B31/$D$7</f>
        <v>0.271428571428571</v>
      </c>
      <c r="D31" s="34" t="n">
        <f aca="false">($D$7-B31)/$D$7</f>
        <v>0.728571428571429</v>
      </c>
      <c r="F31" s="35" t="n">
        <f aca="false">C31*D31/2*$G$7*$D$7^2</f>
        <v>48292.5375</v>
      </c>
      <c r="G31" s="33" t="n">
        <f aca="false">IF(B31&gt;$B$7,D31*B31*$H$7,C31*($D$7-$B$7)*$H$7)</f>
        <v>570</v>
      </c>
      <c r="H31" s="33" t="n">
        <f aca="false">IF(B31&gt;$C$7,D31*B31*$I$7,C31*($D$7-$C$7)*$I$7)</f>
        <v>1357.14285714285</v>
      </c>
      <c r="I31" s="33" t="n">
        <f aca="false">SUM(F31:H31)</f>
        <v>50219.6803571429</v>
      </c>
      <c r="J31" s="34" t="n">
        <f aca="false">J30+($D$7/70)</f>
        <v>2.85</v>
      </c>
    </row>
    <row r="32" customFormat="false" ht="15" hidden="false" customHeight="false" outlineLevel="0" collapsed="false">
      <c r="B32" s="35" t="n">
        <f aca="false">B31+($D$7/70)</f>
        <v>3</v>
      </c>
      <c r="C32" s="33" t="n">
        <f aca="false">B32/$D$7</f>
        <v>0.285714285714286</v>
      </c>
      <c r="D32" s="34" t="n">
        <f aca="false">($D$7-B32)/$D$7</f>
        <v>0.714285714285714</v>
      </c>
      <c r="F32" s="35" t="n">
        <f aca="false">C32*D32/2*$G$7*$D$7^2</f>
        <v>49837.5</v>
      </c>
      <c r="G32" s="33" t="n">
        <f aca="false">IF(B32&gt;$B$7,D32*B32*$H$7,C32*($D$7-$B$7)*$H$7)</f>
        <v>600</v>
      </c>
      <c r="H32" s="33" t="n">
        <f aca="false">IF(B32&gt;$C$7,D32*B32*$I$7,C32*($D$7-$C$7)*$I$7)</f>
        <v>1428.57142857142</v>
      </c>
      <c r="I32" s="33" t="n">
        <f aca="false">SUM(F32:H32)</f>
        <v>51866.0714285714</v>
      </c>
      <c r="J32" s="34" t="n">
        <f aca="false">J31+($D$7/70)</f>
        <v>3</v>
      </c>
    </row>
    <row r="33" customFormat="false" ht="15" hidden="false" customHeight="false" outlineLevel="0" collapsed="false">
      <c r="B33" s="35" t="n">
        <f aca="false">B32+($D$7/70)</f>
        <v>3.15</v>
      </c>
      <c r="C33" s="33" t="n">
        <f aca="false">B33/$D$7</f>
        <v>0.3</v>
      </c>
      <c r="D33" s="34" t="n">
        <f aca="false">($D$7-B33)/$D$7</f>
        <v>0.7</v>
      </c>
      <c r="F33" s="35" t="n">
        <f aca="false">C33*D33/2*$G$7*$D$7^2</f>
        <v>51282.7875</v>
      </c>
      <c r="G33" s="33" t="n">
        <f aca="false">IF(B33&gt;$B$7,D33*B33*$H$7,C33*($D$7-$B$7)*$H$7)</f>
        <v>630</v>
      </c>
      <c r="H33" s="33" t="n">
        <f aca="false">IF(B33&gt;$C$7,D33*B33*$I$7,C33*($D$7-$C$7)*$I$7)</f>
        <v>1499.99999999999</v>
      </c>
      <c r="I33" s="33" t="n">
        <f aca="false">SUM(F33:H33)</f>
        <v>53412.7875</v>
      </c>
      <c r="J33" s="34" t="n">
        <f aca="false">J32+($D$7/70)</f>
        <v>3.15</v>
      </c>
    </row>
    <row r="34" customFormat="false" ht="15" hidden="false" customHeight="false" outlineLevel="0" collapsed="false">
      <c r="B34" s="35" t="n">
        <f aca="false">B33+($D$7/70)</f>
        <v>3.3</v>
      </c>
      <c r="C34" s="33" t="n">
        <f aca="false">B34/$D$7</f>
        <v>0.314285714285714</v>
      </c>
      <c r="D34" s="34" t="n">
        <f aca="false">($D$7-B34)/$D$7</f>
        <v>0.685714285714286</v>
      </c>
      <c r="F34" s="35" t="n">
        <f aca="false">C34*D34/2*$G$7*$D$7^2</f>
        <v>52628.4</v>
      </c>
      <c r="G34" s="33" t="n">
        <f aca="false">IF(B34&gt;$B$7,D34*B34*$H$7,C34*($D$7-$B$7)*$H$7)</f>
        <v>660</v>
      </c>
      <c r="H34" s="33" t="n">
        <f aca="false">IF(B34&gt;$C$7,D34*B34*$I$7,C34*($D$7-$C$7)*$I$7)</f>
        <v>1571.42857142857</v>
      </c>
      <c r="I34" s="33" t="n">
        <f aca="false">SUM(F34:H34)</f>
        <v>54859.8285714286</v>
      </c>
      <c r="J34" s="34" t="n">
        <f aca="false">J33+($D$7/70)</f>
        <v>3.3</v>
      </c>
    </row>
    <row r="35" customFormat="false" ht="15" hidden="false" customHeight="false" outlineLevel="0" collapsed="false">
      <c r="B35" s="35" t="n">
        <f aca="false">B34+($D$7/70)</f>
        <v>3.45</v>
      </c>
      <c r="C35" s="33" t="n">
        <f aca="false">B35/$D$7</f>
        <v>0.328571428571428</v>
      </c>
      <c r="D35" s="34" t="n">
        <f aca="false">($D$7-B35)/$D$7</f>
        <v>0.671428571428571</v>
      </c>
      <c r="F35" s="35" t="n">
        <f aca="false">C35*D35/2*$G$7*$D$7^2</f>
        <v>53874.3375</v>
      </c>
      <c r="G35" s="33" t="n">
        <f aca="false">IF(B35&gt;$B$7,D35*B35*$H$7,C35*($D$7-$B$7)*$H$7)</f>
        <v>690</v>
      </c>
      <c r="H35" s="33" t="n">
        <f aca="false">IF(B35&gt;$C$7,D35*B35*$I$7,C35*($D$7-$C$7)*$I$7)</f>
        <v>1642.85714285714</v>
      </c>
      <c r="I35" s="33" t="n">
        <f aca="false">SUM(F35:H35)</f>
        <v>56207.1946428571</v>
      </c>
      <c r="J35" s="34" t="n">
        <f aca="false">J34+($D$7/70)</f>
        <v>3.45</v>
      </c>
    </row>
    <row r="36" customFormat="false" ht="15" hidden="false" customHeight="false" outlineLevel="0" collapsed="false">
      <c r="B36" s="35" t="n">
        <f aca="false">B35+($D$7/70)</f>
        <v>3.6</v>
      </c>
      <c r="C36" s="33" t="n">
        <f aca="false">B36/$D$7</f>
        <v>0.342857142857143</v>
      </c>
      <c r="D36" s="34" t="n">
        <f aca="false">($D$7-B36)/$D$7</f>
        <v>0.657142857142857</v>
      </c>
      <c r="F36" s="35" t="n">
        <f aca="false">C36*D36/2*$G$7*$D$7^2</f>
        <v>55020.6</v>
      </c>
      <c r="G36" s="33" t="n">
        <f aca="false">IF(B36&gt;$B$7,D36*B36*$H$7,C36*($D$7-$B$7)*$H$7)</f>
        <v>720</v>
      </c>
      <c r="H36" s="33" t="n">
        <f aca="false">IF(B36&gt;$C$7,D36*B36*$I$7,C36*($D$7-$C$7)*$I$7)</f>
        <v>1714.28571428571</v>
      </c>
      <c r="I36" s="33" t="n">
        <f aca="false">SUM(F36:H36)</f>
        <v>57454.8857142857</v>
      </c>
      <c r="J36" s="34" t="n">
        <f aca="false">J35+($D$7/70)</f>
        <v>3.6</v>
      </c>
    </row>
    <row r="37" customFormat="false" ht="15" hidden="false" customHeight="false" outlineLevel="0" collapsed="false">
      <c r="B37" s="35" t="n">
        <f aca="false">B36+($D$7/70)</f>
        <v>3.75</v>
      </c>
      <c r="C37" s="33" t="n">
        <f aca="false">B37/$D$7</f>
        <v>0.357142857142857</v>
      </c>
      <c r="D37" s="34" t="n">
        <f aca="false">($D$7-B37)/$D$7</f>
        <v>0.642857142857143</v>
      </c>
      <c r="F37" s="35" t="n">
        <f aca="false">C37*D37/2*$G$7*$D$7^2</f>
        <v>56067.1875</v>
      </c>
      <c r="G37" s="33" t="n">
        <f aca="false">IF(B37&gt;$B$7,D37*B37*$H$7,C37*($D$7-$B$7)*$H$7)</f>
        <v>750</v>
      </c>
      <c r="H37" s="33" t="n">
        <f aca="false">IF(B37&gt;$C$7,D37*B37*$I$7,C37*($D$7-$C$7)*$I$7)</f>
        <v>1785.71428571428</v>
      </c>
      <c r="I37" s="33" t="n">
        <f aca="false">SUM(F37:H37)</f>
        <v>58602.9017857143</v>
      </c>
      <c r="J37" s="34" t="n">
        <f aca="false">J36+($D$7/70)</f>
        <v>3.75</v>
      </c>
    </row>
    <row r="38" customFormat="false" ht="15" hidden="false" customHeight="false" outlineLevel="0" collapsed="false">
      <c r="B38" s="35" t="n">
        <f aca="false">B37+($D$7/70)</f>
        <v>3.9</v>
      </c>
      <c r="C38" s="33" t="n">
        <f aca="false">B38/$D$7</f>
        <v>0.371428571428571</v>
      </c>
      <c r="D38" s="34" t="n">
        <f aca="false">($D$7-B38)/$D$7</f>
        <v>0.628571428571429</v>
      </c>
      <c r="F38" s="35" t="n">
        <f aca="false">C38*D38/2*$G$7*$D$7^2</f>
        <v>57014.1</v>
      </c>
      <c r="G38" s="33" t="n">
        <f aca="false">IF(B38&gt;$B$7,D38*B38*$H$7,C38*($D$7-$B$7)*$H$7)</f>
        <v>780</v>
      </c>
      <c r="H38" s="33" t="n">
        <f aca="false">IF(B38&gt;$C$7,D38*B38*$I$7,C38*($D$7-$C$7)*$I$7)</f>
        <v>1857.14285714285</v>
      </c>
      <c r="I38" s="33" t="n">
        <f aca="false">SUM(F38:H38)</f>
        <v>59651.2428571428</v>
      </c>
      <c r="J38" s="34" t="n">
        <f aca="false">J37+($D$7/70)</f>
        <v>3.9</v>
      </c>
    </row>
    <row r="39" customFormat="false" ht="15" hidden="false" customHeight="false" outlineLevel="0" collapsed="false">
      <c r="B39" s="35" t="n">
        <f aca="false">B38+($D$7/70)</f>
        <v>4.05</v>
      </c>
      <c r="C39" s="33" t="n">
        <f aca="false">B39/$D$7</f>
        <v>0.385714285714286</v>
      </c>
      <c r="D39" s="34" t="n">
        <f aca="false">($D$7-B39)/$D$7</f>
        <v>0.614285714285714</v>
      </c>
      <c r="F39" s="35" t="n">
        <f aca="false">C39*D39/2*$G$7*$D$7^2</f>
        <v>57861.3375</v>
      </c>
      <c r="G39" s="33" t="n">
        <f aca="false">IF(B39&gt;$B$7,D39*B39*$H$7,C39*($D$7-$B$7)*$H$7)</f>
        <v>810</v>
      </c>
      <c r="H39" s="33" t="n">
        <f aca="false">IF(B39&gt;$C$7,D39*B39*$I$7,C39*($D$7-$C$7)*$I$7)</f>
        <v>1928.57142857142</v>
      </c>
      <c r="I39" s="33" t="n">
        <f aca="false">SUM(F39:H39)</f>
        <v>60599.9089285714</v>
      </c>
      <c r="J39" s="34" t="n">
        <f aca="false">J38+($D$7/70)</f>
        <v>4.05</v>
      </c>
    </row>
    <row r="40" customFormat="false" ht="15" hidden="false" customHeight="false" outlineLevel="0" collapsed="false">
      <c r="B40" s="35" t="n">
        <f aca="false">B39+($D$7/70)</f>
        <v>4.2</v>
      </c>
      <c r="C40" s="33" t="n">
        <f aca="false">B40/$D$7</f>
        <v>0.4</v>
      </c>
      <c r="D40" s="34" t="n">
        <f aca="false">($D$7-B40)/$D$7</f>
        <v>0.6</v>
      </c>
      <c r="F40" s="35" t="n">
        <f aca="false">C40*D40/2*$G$7*$D$7^2</f>
        <v>58608.9</v>
      </c>
      <c r="G40" s="33" t="n">
        <f aca="false">IF(B40&gt;$B$7,D40*B40*$H$7,C40*($D$7-$B$7)*$H$7)</f>
        <v>840</v>
      </c>
      <c r="H40" s="33" t="n">
        <f aca="false">IF(B40&gt;$C$7,D40*B40*$I$7,C40*($D$7-$C$7)*$I$7)</f>
        <v>1999.99999999999</v>
      </c>
      <c r="I40" s="33" t="n">
        <f aca="false">SUM(F40:H40)</f>
        <v>61448.9</v>
      </c>
      <c r="J40" s="34" t="n">
        <f aca="false">J39+($D$7/70)</f>
        <v>4.2</v>
      </c>
    </row>
    <row r="41" customFormat="false" ht="15" hidden="false" customHeight="false" outlineLevel="0" collapsed="false">
      <c r="B41" s="35" t="n">
        <f aca="false">B40+($D$7/70)</f>
        <v>4.35</v>
      </c>
      <c r="C41" s="33" t="n">
        <f aca="false">B41/$D$7</f>
        <v>0.414285714285714</v>
      </c>
      <c r="D41" s="34" t="n">
        <f aca="false">($D$7-B41)/$D$7</f>
        <v>0.585714285714286</v>
      </c>
      <c r="F41" s="35" t="n">
        <f aca="false">C41*D41/2*$G$7*$D$7^2</f>
        <v>59256.7875</v>
      </c>
      <c r="G41" s="33" t="n">
        <f aca="false">IF(B41&gt;$B$7,D41*B41*$H$7,C41*($D$7-$B$7)*$H$7)</f>
        <v>870</v>
      </c>
      <c r="H41" s="33" t="n">
        <f aca="false">IF(B41&gt;$C$7,D41*B41*$I$7,C41*($D$7-$C$7)*$I$7)</f>
        <v>2071.42857142856</v>
      </c>
      <c r="I41" s="33" t="n">
        <f aca="false">SUM(F41:H41)</f>
        <v>62198.2160714286</v>
      </c>
      <c r="J41" s="34" t="n">
        <f aca="false">J40+($D$7/70)</f>
        <v>4.35</v>
      </c>
    </row>
    <row r="42" customFormat="false" ht="15" hidden="false" customHeight="false" outlineLevel="0" collapsed="false">
      <c r="B42" s="35" t="n">
        <f aca="false">B41+($D$7/70)</f>
        <v>4.5</v>
      </c>
      <c r="C42" s="33" t="n">
        <f aca="false">B42/$D$7</f>
        <v>0.428571428571429</v>
      </c>
      <c r="D42" s="34" t="n">
        <f aca="false">($D$7-B42)/$D$7</f>
        <v>0.571428571428571</v>
      </c>
      <c r="F42" s="35" t="n">
        <f aca="false">C42*D42/2*$G$7*$D$7^2</f>
        <v>59805</v>
      </c>
      <c r="G42" s="33" t="n">
        <f aca="false">IF(B42&gt;$B$7,D42*B42*$H$7,C42*($D$7-$B$7)*$H$7)</f>
        <v>900</v>
      </c>
      <c r="H42" s="33" t="n">
        <f aca="false">IF(B42&gt;$C$7,D42*B42*$I$7,C42*($D$7-$C$7)*$I$7)</f>
        <v>2142.85714285714</v>
      </c>
      <c r="I42" s="33" t="n">
        <f aca="false">SUM(F42:H42)</f>
        <v>62847.8571428571</v>
      </c>
      <c r="J42" s="34" t="n">
        <f aca="false">J41+($D$7/70)</f>
        <v>4.5</v>
      </c>
    </row>
    <row r="43" customFormat="false" ht="15" hidden="false" customHeight="false" outlineLevel="0" collapsed="false">
      <c r="B43" s="35" t="n">
        <f aca="false">B42+($D$7/70)</f>
        <v>4.65</v>
      </c>
      <c r="C43" s="33" t="n">
        <f aca="false">B43/$D$7</f>
        <v>0.442857142857143</v>
      </c>
      <c r="D43" s="34" t="n">
        <f aca="false">($D$7-B43)/$D$7</f>
        <v>0.557142857142857</v>
      </c>
      <c r="F43" s="35" t="n">
        <f aca="false">C43*D43/2*$G$7*$D$7^2</f>
        <v>60253.5375</v>
      </c>
      <c r="G43" s="33" t="n">
        <f aca="false">IF(B43&gt;$B$7,D43*B43*$H$7,C43*($D$7-$B$7)*$H$7)</f>
        <v>930</v>
      </c>
      <c r="H43" s="33" t="n">
        <f aca="false">IF(B43&gt;$C$7,D43*B43*$I$7,C43*($D$7-$C$7)*$I$7)</f>
        <v>2214.28571428571</v>
      </c>
      <c r="I43" s="33" t="n">
        <f aca="false">SUM(F43:H43)</f>
        <v>63397.8232142857</v>
      </c>
      <c r="J43" s="34" t="n">
        <f aca="false">J42+($D$7/70)</f>
        <v>4.65</v>
      </c>
    </row>
    <row r="44" customFormat="false" ht="15" hidden="false" customHeight="false" outlineLevel="0" collapsed="false">
      <c r="B44" s="35" t="n">
        <f aca="false">B43+($D$7/70)</f>
        <v>4.8</v>
      </c>
      <c r="C44" s="33" t="n">
        <f aca="false">B44/$D$7</f>
        <v>0.457142857142857</v>
      </c>
      <c r="D44" s="34" t="n">
        <f aca="false">($D$7-B44)/$D$7</f>
        <v>0.542857142857143</v>
      </c>
      <c r="F44" s="35" t="n">
        <f aca="false">C44*D44/2*$G$7*$D$7^2</f>
        <v>60602.4</v>
      </c>
      <c r="G44" s="33" t="n">
        <f aca="false">IF(B44&gt;$B$7,D44*B44*$H$7,C44*($D$7-$B$7)*$H$7)</f>
        <v>960</v>
      </c>
      <c r="H44" s="33" t="n">
        <f aca="false">IF(B44&gt;$C$7,D44*B44*$I$7,C44*($D$7-$C$7)*$I$7)</f>
        <v>2285.71428571428</v>
      </c>
      <c r="I44" s="33" t="n">
        <f aca="false">SUM(F44:H44)</f>
        <v>63848.1142857143</v>
      </c>
      <c r="J44" s="34" t="n">
        <f aca="false">J43+($D$7/70)</f>
        <v>4.8</v>
      </c>
    </row>
    <row r="45" customFormat="false" ht="15" hidden="false" customHeight="false" outlineLevel="0" collapsed="false">
      <c r="B45" s="35" t="n">
        <f aca="false">B44+($D$7/70)</f>
        <v>4.95</v>
      </c>
      <c r="C45" s="33" t="n">
        <f aca="false">B45/$D$7</f>
        <v>0.471428571428572</v>
      </c>
      <c r="D45" s="34" t="n">
        <f aca="false">($D$7-B45)/$D$7</f>
        <v>0.528571428571429</v>
      </c>
      <c r="F45" s="35" t="n">
        <f aca="false">C45*D45/2*$G$7*$D$7^2</f>
        <v>60851.5875</v>
      </c>
      <c r="G45" s="33" t="n">
        <f aca="false">IF(B45&gt;$B$7,D45*B45*$H$7,C45*($D$7-$B$7)*$H$7)</f>
        <v>990</v>
      </c>
      <c r="H45" s="33" t="n">
        <f aca="false">IF(B45&gt;$C$7,D45*B45*$I$7,C45*($D$7-$C$7)*$I$7)</f>
        <v>2357.14285714285</v>
      </c>
      <c r="I45" s="33" t="n">
        <f aca="false">SUM(F45:H45)</f>
        <v>64198.7303571429</v>
      </c>
      <c r="J45" s="34" t="n">
        <f aca="false">J44+($D$7/70)</f>
        <v>4.95</v>
      </c>
    </row>
    <row r="46" customFormat="false" ht="15" hidden="false" customHeight="false" outlineLevel="0" collapsed="false">
      <c r="B46" s="35" t="n">
        <f aca="false">B45+($D$7/70)</f>
        <v>5.1</v>
      </c>
      <c r="C46" s="33" t="n">
        <f aca="false">B46/$D$7</f>
        <v>0.485714285714286</v>
      </c>
      <c r="D46" s="34" t="n">
        <f aca="false">($D$7-B46)/$D$7</f>
        <v>0.514285714285714</v>
      </c>
      <c r="F46" s="35" t="n">
        <f aca="false">C46*D46/2*$G$7*$D$7^2</f>
        <v>61001.1</v>
      </c>
      <c r="G46" s="33" t="n">
        <f aca="false">IF(B46&gt;$B$7,D46*B46*$H$7,C46*($D$7-$B$7)*$H$7)</f>
        <v>1020</v>
      </c>
      <c r="H46" s="33" t="n">
        <f aca="false">IF(B46&gt;$C$7,D46*B46*$I$7,C46*($D$7-$C$7)*$I$7)</f>
        <v>2428.57142857142</v>
      </c>
      <c r="I46" s="33" t="n">
        <f aca="false">SUM(F46:H46)</f>
        <v>64449.6714285714</v>
      </c>
      <c r="J46" s="34" t="n">
        <f aca="false">J45+($D$7/70)</f>
        <v>5.1</v>
      </c>
    </row>
    <row r="47" customFormat="false" ht="15" hidden="false" customHeight="false" outlineLevel="0" collapsed="false">
      <c r="B47" s="35" t="n">
        <f aca="false">B46+($D$7/70)</f>
        <v>5.25</v>
      </c>
      <c r="C47" s="33" t="n">
        <f aca="false">B47/$D$7</f>
        <v>0.5</v>
      </c>
      <c r="D47" s="34" t="n">
        <f aca="false">($D$7-B47)/$D$7</f>
        <v>0.5</v>
      </c>
      <c r="F47" s="35" t="n">
        <f aca="false">C47*D47/2*$G$7*$D$7^2</f>
        <v>61050.9375</v>
      </c>
      <c r="G47" s="33" t="n">
        <f aca="false">IF(B47&gt;$B$7,D47*B47*$H$7,C47*($D$7-$B$7)*$H$7)</f>
        <v>1050</v>
      </c>
      <c r="H47" s="33" t="n">
        <f aca="false">IF(B47&gt;$C$7,D47*B47*$I$7,C47*($D$7-$C$7)*$I$7)</f>
        <v>2499.99999999999</v>
      </c>
      <c r="I47" s="33" t="n">
        <f aca="false">SUM(F47:H47)</f>
        <v>64600.9375</v>
      </c>
      <c r="J47" s="34" t="n">
        <f aca="false">J46+($D$7/70)</f>
        <v>5.25</v>
      </c>
    </row>
    <row r="48" customFormat="false" ht="15" hidden="false" customHeight="false" outlineLevel="0" collapsed="false">
      <c r="B48" s="35" t="n">
        <f aca="false">B47+($D$7/70)</f>
        <v>5.4</v>
      </c>
      <c r="C48" s="33" t="n">
        <f aca="false">B48/$D$7</f>
        <v>0.514285714285714</v>
      </c>
      <c r="D48" s="34" t="n">
        <f aca="false">($D$7-B48)/$D$7</f>
        <v>0.485714285714286</v>
      </c>
      <c r="F48" s="35" t="n">
        <f aca="false">C48*D48/2*$G$7*$D$7^2</f>
        <v>61001.1</v>
      </c>
      <c r="G48" s="33" t="n">
        <f aca="false">IF(B48&gt;$B$7,D48*B48*$H$7,C48*($D$7-$B$7)*$H$7)</f>
        <v>1080</v>
      </c>
      <c r="H48" s="33" t="n">
        <f aca="false">IF(B48&gt;$C$7,D48*B48*$I$7,C48*($D$7-$C$7)*$I$7)</f>
        <v>2571.42857142856</v>
      </c>
      <c r="I48" s="33" t="n">
        <f aca="false">SUM(F48:H48)</f>
        <v>64652.5285714286</v>
      </c>
      <c r="J48" s="34" t="n">
        <f aca="false">J47+($D$7/70)</f>
        <v>5.4</v>
      </c>
    </row>
    <row r="49" customFormat="false" ht="15" hidden="false" customHeight="false" outlineLevel="0" collapsed="false">
      <c r="B49" s="35" t="n">
        <f aca="false">B48+($D$7/70)</f>
        <v>5.55</v>
      </c>
      <c r="C49" s="33" t="n">
        <f aca="false">B49/$D$7</f>
        <v>0.528571428571429</v>
      </c>
      <c r="D49" s="34" t="n">
        <f aca="false">($D$7-B49)/$D$7</f>
        <v>0.471428571428571</v>
      </c>
      <c r="F49" s="35" t="n">
        <f aca="false">C49*D49/2*$G$7*$D$7^2</f>
        <v>60851.5875</v>
      </c>
      <c r="G49" s="33" t="n">
        <f aca="false">IF(B49&gt;$B$7,D49*B49*$H$7,C49*($D$7-$B$7)*$H$7)</f>
        <v>1110</v>
      </c>
      <c r="H49" s="33" t="n">
        <f aca="false">IF(B49&gt;$C$7,D49*B49*$I$7,C49*($D$7-$C$7)*$I$7)</f>
        <v>2642.85714285713</v>
      </c>
      <c r="I49" s="33" t="n">
        <f aca="false">SUM(F49:H49)</f>
        <v>64604.4446428571</v>
      </c>
      <c r="J49" s="34" t="n">
        <f aca="false">J48+($D$7/70)</f>
        <v>5.55</v>
      </c>
    </row>
    <row r="50" customFormat="false" ht="15" hidden="false" customHeight="false" outlineLevel="0" collapsed="false">
      <c r="B50" s="35" t="n">
        <f aca="false">B49+($D$7/70)</f>
        <v>5.7</v>
      </c>
      <c r="C50" s="33" t="n">
        <f aca="false">B50/$D$7</f>
        <v>0.542857142857143</v>
      </c>
      <c r="D50" s="34" t="n">
        <f aca="false">($D$7-B50)/$D$7</f>
        <v>0.457142857142857</v>
      </c>
      <c r="F50" s="35" t="n">
        <f aca="false">C50*D50/2*$G$7*$D$7^2</f>
        <v>60602.4</v>
      </c>
      <c r="G50" s="33" t="n">
        <f aca="false">IF(B50&gt;$B$7,D50*B50*$H$7,C50*($D$7-$B$7)*$H$7)</f>
        <v>1140</v>
      </c>
      <c r="H50" s="33" t="n">
        <f aca="false">IF(B50&gt;$C$7,D50*B50*$I$7,C50*($D$7-$C$7)*$I$7)</f>
        <v>2714.28571428571</v>
      </c>
      <c r="I50" s="33" t="n">
        <f aca="false">SUM(F50:H50)</f>
        <v>64456.6857142857</v>
      </c>
      <c r="J50" s="34" t="n">
        <f aca="false">J49+($D$7/70)</f>
        <v>5.7</v>
      </c>
    </row>
    <row r="51" customFormat="false" ht="15" hidden="false" customHeight="false" outlineLevel="0" collapsed="false">
      <c r="B51" s="35" t="n">
        <f aca="false">B50+($D$7/70)</f>
        <v>5.85</v>
      </c>
      <c r="C51" s="33" t="n">
        <f aca="false">B51/$D$7</f>
        <v>0.557142857142858</v>
      </c>
      <c r="D51" s="34" t="n">
        <f aca="false">($D$7-B51)/$D$7</f>
        <v>0.442857142857143</v>
      </c>
      <c r="F51" s="35" t="n">
        <f aca="false">C51*D51/2*$G$7*$D$7^2</f>
        <v>60253.5375</v>
      </c>
      <c r="G51" s="33" t="n">
        <f aca="false">IF(B51&gt;$B$7,D51*B51*$H$7,C51*($D$7-$B$7)*$H$7)</f>
        <v>1170</v>
      </c>
      <c r="H51" s="33" t="n">
        <f aca="false">IF(B51&gt;$C$7,D51*B51*$I$7,C51*($D$7-$C$7)*$I$7)</f>
        <v>2785.71428571428</v>
      </c>
      <c r="I51" s="33" t="n">
        <f aca="false">SUM(F51:H51)</f>
        <v>64209.2517857143</v>
      </c>
      <c r="J51" s="34" t="n">
        <f aca="false">J50+($D$7/70)</f>
        <v>5.85</v>
      </c>
    </row>
    <row r="52" customFormat="false" ht="15" hidden="false" customHeight="false" outlineLevel="0" collapsed="false">
      <c r="B52" s="35" t="n">
        <f aca="false">B51+($D$7/70)</f>
        <v>6</v>
      </c>
      <c r="C52" s="33" t="n">
        <f aca="false">B52/$D$7</f>
        <v>0.571428571428572</v>
      </c>
      <c r="D52" s="34" t="n">
        <f aca="false">($D$7-B52)/$D$7</f>
        <v>0.428571428571428</v>
      </c>
      <c r="F52" s="35" t="n">
        <f aca="false">C52*D52/2*$G$7*$D$7^2</f>
        <v>59805</v>
      </c>
      <c r="G52" s="33" t="n">
        <f aca="false">IF(B52&gt;$B$7,D52*B52*$H$7,C52*($D$7-$B$7)*$H$7)</f>
        <v>1200</v>
      </c>
      <c r="H52" s="33" t="n">
        <f aca="false">IF(B52&gt;$C$7,D52*B52*$I$7,C52*($D$7-$C$7)*$I$7)</f>
        <v>2857.14285714285</v>
      </c>
      <c r="I52" s="33" t="n">
        <f aca="false">SUM(F52:H52)</f>
        <v>63862.1428571428</v>
      </c>
      <c r="J52" s="34" t="n">
        <f aca="false">J51+($D$7/70)</f>
        <v>6</v>
      </c>
    </row>
    <row r="53" customFormat="false" ht="15" hidden="false" customHeight="false" outlineLevel="0" collapsed="false">
      <c r="B53" s="35" t="n">
        <f aca="false">B52+($D$7/70)</f>
        <v>6.15</v>
      </c>
      <c r="C53" s="33" t="n">
        <f aca="false">B53/$D$7</f>
        <v>0.585714285714286</v>
      </c>
      <c r="D53" s="34" t="n">
        <f aca="false">($D$7-B53)/$D$7</f>
        <v>0.414285714285714</v>
      </c>
      <c r="F53" s="35" t="n">
        <f aca="false">C53*D53/2*$G$7*$D$7^2</f>
        <v>59256.7875</v>
      </c>
      <c r="G53" s="33" t="n">
        <f aca="false">IF(B53&gt;$B$7,D53*B53*$H$7,C53*($D$7-$B$7)*$H$7)</f>
        <v>1230</v>
      </c>
      <c r="H53" s="33" t="n">
        <f aca="false">IF(B53&gt;$C$7,D53*B53*$I$7,C53*($D$7-$C$7)*$I$7)</f>
        <v>2928.57142857142</v>
      </c>
      <c r="I53" s="33" t="n">
        <f aca="false">SUM(F53:H53)</f>
        <v>63415.3589285714</v>
      </c>
      <c r="J53" s="34" t="n">
        <f aca="false">J52+($D$7/70)</f>
        <v>6.15</v>
      </c>
    </row>
    <row r="54" customFormat="false" ht="15" hidden="false" customHeight="false" outlineLevel="0" collapsed="false">
      <c r="B54" s="35" t="n">
        <f aca="false">B53+($D$7/70)</f>
        <v>6.3</v>
      </c>
      <c r="C54" s="33" t="n">
        <f aca="false">B54/$D$7</f>
        <v>0.6</v>
      </c>
      <c r="D54" s="34" t="n">
        <f aca="false">($D$7-B54)/$D$7</f>
        <v>0.4</v>
      </c>
      <c r="F54" s="35" t="n">
        <f aca="false">C54*D54/2*$G$7*$D$7^2</f>
        <v>58608.9</v>
      </c>
      <c r="G54" s="33" t="n">
        <f aca="false">IF(B54&gt;$B$7,D54*B54*$H$7,C54*($D$7-$B$7)*$H$7)</f>
        <v>1260</v>
      </c>
      <c r="H54" s="33" t="n">
        <f aca="false">IF(B54&gt;$C$7,D54*B54*$I$7,C54*($D$7-$C$7)*$I$7)</f>
        <v>2999.99999999999</v>
      </c>
      <c r="I54" s="33" t="n">
        <f aca="false">SUM(F54:H54)</f>
        <v>62868.9</v>
      </c>
      <c r="J54" s="34" t="n">
        <f aca="false">J53+($D$7/70)</f>
        <v>6.3</v>
      </c>
    </row>
    <row r="55" customFormat="false" ht="15" hidden="false" customHeight="false" outlineLevel="0" collapsed="false">
      <c r="B55" s="35" t="n">
        <f aca="false">B54+($D$7/70)</f>
        <v>6.45</v>
      </c>
      <c r="C55" s="33" t="n">
        <f aca="false">B55/$D$7</f>
        <v>0.614285714285715</v>
      </c>
      <c r="D55" s="34" t="n">
        <f aca="false">($D$7-B55)/$D$7</f>
        <v>0.385714285714285</v>
      </c>
      <c r="F55" s="35" t="n">
        <f aca="false">C55*D55/2*$G$7*$D$7^2</f>
        <v>57861.3375</v>
      </c>
      <c r="G55" s="33" t="n">
        <f aca="false">IF(B55&gt;$B$7,D55*B55*$H$7,C55*($D$7-$B$7)*$H$7)</f>
        <v>1290</v>
      </c>
      <c r="H55" s="33" t="n">
        <f aca="false">IF(B55&gt;$C$7,D55*B55*$I$7,C55*($D$7-$C$7)*$I$7)</f>
        <v>3071.42857142856</v>
      </c>
      <c r="I55" s="33" t="n">
        <f aca="false">SUM(F55:H55)</f>
        <v>62222.7660714285</v>
      </c>
      <c r="J55" s="34" t="n">
        <f aca="false">J54+($D$7/70)</f>
        <v>6.45</v>
      </c>
    </row>
    <row r="56" customFormat="false" ht="15" hidden="false" customHeight="false" outlineLevel="0" collapsed="false">
      <c r="B56" s="35" t="n">
        <f aca="false">B55+($D$7/70)</f>
        <v>6.60000000000001</v>
      </c>
      <c r="C56" s="33" t="n">
        <f aca="false">B56/$D$7</f>
        <v>0.628571428571429</v>
      </c>
      <c r="D56" s="34" t="n">
        <f aca="false">($D$7-B56)/$D$7</f>
        <v>0.371428571428571</v>
      </c>
      <c r="F56" s="35" t="n">
        <f aca="false">C56*D56/2*$G$7*$D$7^2</f>
        <v>57014.1</v>
      </c>
      <c r="G56" s="33" t="n">
        <f aca="false">IF(B56&gt;$B$7,D56*B56*$H$7,C56*($D$7-$B$7)*$H$7)</f>
        <v>1320</v>
      </c>
      <c r="H56" s="33" t="n">
        <f aca="false">IF(B56&gt;$C$7,D56*B56*$I$7,C56*($D$7-$C$7)*$I$7)</f>
        <v>3142.85714285713</v>
      </c>
      <c r="I56" s="33" t="n">
        <f aca="false">SUM(F56:H56)</f>
        <v>61476.9571428571</v>
      </c>
      <c r="J56" s="34" t="n">
        <f aca="false">J55+($D$7/70)</f>
        <v>6.60000000000001</v>
      </c>
    </row>
    <row r="57" customFormat="false" ht="15" hidden="false" customHeight="false" outlineLevel="0" collapsed="false">
      <c r="B57" s="35" t="n">
        <f aca="false">B56+($D$7/70)</f>
        <v>6.75000000000001</v>
      </c>
      <c r="C57" s="33" t="n">
        <f aca="false">B57/$D$7</f>
        <v>0.642857142857143</v>
      </c>
      <c r="D57" s="34" t="n">
        <f aca="false">($D$7-B57)/$D$7</f>
        <v>0.357142857142857</v>
      </c>
      <c r="F57" s="35" t="n">
        <f aca="false">C57*D57/2*$G$7*$D$7^2</f>
        <v>56067.1875</v>
      </c>
      <c r="G57" s="33" t="n">
        <f aca="false">IF(B57&gt;$B$7,D57*B57*$H$7,C57*($D$7-$B$7)*$H$7)</f>
        <v>1350</v>
      </c>
      <c r="H57" s="33" t="n">
        <f aca="false">IF(B57&gt;$C$7,D57*B57*$I$7,C57*($D$7-$C$7)*$I$7)</f>
        <v>3214.28571428571</v>
      </c>
      <c r="I57" s="33" t="n">
        <f aca="false">SUM(F57:H57)</f>
        <v>60631.4732142857</v>
      </c>
      <c r="J57" s="34" t="n">
        <f aca="false">J56+($D$7/70)</f>
        <v>6.75000000000001</v>
      </c>
    </row>
    <row r="58" customFormat="false" ht="15" hidden="false" customHeight="false" outlineLevel="0" collapsed="false">
      <c r="B58" s="35" t="n">
        <f aca="false">B57+($D$7/70)</f>
        <v>6.90000000000001</v>
      </c>
      <c r="C58" s="33" t="n">
        <f aca="false">B58/$D$7</f>
        <v>0.657142857142858</v>
      </c>
      <c r="D58" s="34" t="n">
        <f aca="false">($D$7-B58)/$D$7</f>
        <v>0.342857142857142</v>
      </c>
      <c r="F58" s="35" t="n">
        <f aca="false">C58*D58/2*$G$7*$D$7^2</f>
        <v>55020.6</v>
      </c>
      <c r="G58" s="33" t="n">
        <f aca="false">IF(B58&gt;$B$7,D58*B58*$H$7,C58*($D$7-$B$7)*$H$7)</f>
        <v>1380</v>
      </c>
      <c r="H58" s="33" t="n">
        <f aca="false">IF(B58&gt;$C$7,D58*B58*$I$7,C58*($D$7-$C$7)*$I$7)</f>
        <v>3285.71428571428</v>
      </c>
      <c r="I58" s="33" t="n">
        <f aca="false">SUM(F58:H58)</f>
        <v>59686.3142857142</v>
      </c>
      <c r="J58" s="34" t="n">
        <f aca="false">J57+($D$7/70)</f>
        <v>6.90000000000001</v>
      </c>
    </row>
    <row r="59" customFormat="false" ht="15" hidden="false" customHeight="false" outlineLevel="0" collapsed="false">
      <c r="B59" s="35" t="n">
        <f aca="false">B58+($D$7/70)</f>
        <v>7.05000000000001</v>
      </c>
      <c r="C59" s="33" t="n">
        <f aca="false">B59/$D$7</f>
        <v>0.671428571428572</v>
      </c>
      <c r="D59" s="34" t="n">
        <f aca="false">($D$7-B59)/$D$7</f>
        <v>0.328571428571428</v>
      </c>
      <c r="F59" s="35" t="n">
        <f aca="false">C59*D59/2*$G$7*$D$7^2</f>
        <v>53874.3375</v>
      </c>
      <c r="G59" s="33" t="n">
        <f aca="false">IF(B59&gt;$B$7,D59*B59*$H$7,C59*($D$7-$B$7)*$H$7)</f>
        <v>1389.85714285714</v>
      </c>
      <c r="H59" s="33" t="n">
        <f aca="false">IF(B59&gt;$C$7,D59*B59*$I$7,C59*($D$7-$C$7)*$I$7)</f>
        <v>3357.14285714285</v>
      </c>
      <c r="I59" s="33" t="n">
        <f aca="false">SUM(F59:H59)</f>
        <v>58621.3375</v>
      </c>
      <c r="J59" s="34" t="n">
        <f aca="false">J58+($D$7/70)</f>
        <v>7.05000000000001</v>
      </c>
    </row>
    <row r="60" customFormat="false" ht="15" hidden="false" customHeight="false" outlineLevel="0" collapsed="false">
      <c r="B60" s="35" t="n">
        <f aca="false">B59+($D$7/70)</f>
        <v>7.20000000000001</v>
      </c>
      <c r="C60" s="33" t="n">
        <f aca="false">B60/$D$7</f>
        <v>0.685714285714286</v>
      </c>
      <c r="D60" s="34" t="n">
        <f aca="false">($D$7-B60)/$D$7</f>
        <v>0.314285714285714</v>
      </c>
      <c r="F60" s="35" t="n">
        <f aca="false">C60*D60/2*$G$7*$D$7^2</f>
        <v>52628.3999999999</v>
      </c>
      <c r="G60" s="33" t="n">
        <f aca="false">IF(B60&gt;$B$7,D60*B60*$H$7,C60*($D$7-$B$7)*$H$7)</f>
        <v>1357.71428571428</v>
      </c>
      <c r="H60" s="33" t="n">
        <f aca="false">IF(B60&gt;$C$7,D60*B60*$I$7,C60*($D$7-$C$7)*$I$7)</f>
        <v>3428.57142857142</v>
      </c>
      <c r="I60" s="33" t="n">
        <f aca="false">SUM(F60:H60)</f>
        <v>57414.6857142856</v>
      </c>
      <c r="J60" s="34" t="n">
        <f aca="false">J59+($D$7/70)</f>
        <v>7.20000000000001</v>
      </c>
    </row>
    <row r="61" customFormat="false" ht="15" hidden="false" customHeight="false" outlineLevel="0" collapsed="false">
      <c r="B61" s="35" t="n">
        <f aca="false">B60+($D$7/70)</f>
        <v>7.35000000000001</v>
      </c>
      <c r="C61" s="33" t="n">
        <f aca="false">B61/$D$7</f>
        <v>0.700000000000001</v>
      </c>
      <c r="D61" s="34" t="n">
        <f aca="false">($D$7-B61)/$D$7</f>
        <v>0.299999999999999</v>
      </c>
      <c r="F61" s="35" t="n">
        <f aca="false">C61*D61/2*$G$7*$D$7^2</f>
        <v>51282.7874999999</v>
      </c>
      <c r="G61" s="33" t="n">
        <f aca="false">IF(B61&gt;$B$7,D61*B61*$H$7,C61*($D$7-$B$7)*$H$7)</f>
        <v>1323</v>
      </c>
      <c r="H61" s="33" t="n">
        <f aca="false">IF(B61&gt;$C$7,D61*B61*$I$7,C61*($D$7-$C$7)*$I$7)</f>
        <v>3499.99999999999</v>
      </c>
      <c r="I61" s="33" t="n">
        <f aca="false">SUM(F61:H61)</f>
        <v>56105.7874999999</v>
      </c>
      <c r="J61" s="34" t="n">
        <f aca="false">J60+($D$7/70)</f>
        <v>7.35000000000001</v>
      </c>
    </row>
    <row r="62" customFormat="false" ht="15" hidden="false" customHeight="false" outlineLevel="0" collapsed="false">
      <c r="B62" s="35" t="n">
        <f aca="false">B61+($D$7/70)</f>
        <v>7.50000000000001</v>
      </c>
      <c r="C62" s="33" t="n">
        <f aca="false">B62/$D$7</f>
        <v>0.714285714285715</v>
      </c>
      <c r="D62" s="34" t="n">
        <f aca="false">($D$7-B62)/$D$7</f>
        <v>0.285714285714285</v>
      </c>
      <c r="F62" s="35" t="n">
        <f aca="false">C62*D62/2*$G$7*$D$7^2</f>
        <v>49837.4999999999</v>
      </c>
      <c r="G62" s="33" t="n">
        <f aca="false">IF(B62&gt;$B$7,D62*B62*$H$7,C62*($D$7-$B$7)*$H$7)</f>
        <v>1285.71428571428</v>
      </c>
      <c r="H62" s="33" t="n">
        <f aca="false">IF(B62&gt;$C$7,D62*B62*$I$7,C62*($D$7-$C$7)*$I$7)</f>
        <v>3571.42857142856</v>
      </c>
      <c r="I62" s="33" t="n">
        <f aca="false">SUM(F62:H62)</f>
        <v>54694.6428571428</v>
      </c>
      <c r="J62" s="34" t="n">
        <f aca="false">J61+($D$7/70)</f>
        <v>7.50000000000001</v>
      </c>
    </row>
    <row r="63" customFormat="false" ht="15" hidden="false" customHeight="false" outlineLevel="0" collapsed="false">
      <c r="B63" s="35" t="n">
        <f aca="false">B62+($D$7/70)</f>
        <v>7.65000000000001</v>
      </c>
      <c r="C63" s="33" t="n">
        <f aca="false">B63/$D$7</f>
        <v>0.728571428571429</v>
      </c>
      <c r="D63" s="34" t="n">
        <f aca="false">($D$7-B63)/$D$7</f>
        <v>0.271428571428571</v>
      </c>
      <c r="F63" s="35" t="n">
        <f aca="false">C63*D63/2*$G$7*$D$7^2</f>
        <v>48292.5374999999</v>
      </c>
      <c r="G63" s="33" t="n">
        <f aca="false">IF(B63&gt;$B$7,D63*B63*$H$7,C63*($D$7-$B$7)*$H$7)</f>
        <v>1245.85714285714</v>
      </c>
      <c r="H63" s="33" t="n">
        <f aca="false">IF(B63&gt;$C$7,D63*B63*$I$7,C63*($D$7-$C$7)*$I$7)</f>
        <v>3642.85714285713</v>
      </c>
      <c r="I63" s="33" t="n">
        <f aca="false">SUM(F63:H63)</f>
        <v>53181.2517857142</v>
      </c>
      <c r="J63" s="34" t="n">
        <f aca="false">J62+($D$7/70)</f>
        <v>7.65000000000001</v>
      </c>
    </row>
    <row r="64" customFormat="false" ht="15" hidden="false" customHeight="false" outlineLevel="0" collapsed="false">
      <c r="B64" s="35" t="n">
        <f aca="false">B63+($D$7/70)</f>
        <v>7.80000000000001</v>
      </c>
      <c r="C64" s="33" t="n">
        <f aca="false">B64/$D$7</f>
        <v>0.742857142857144</v>
      </c>
      <c r="D64" s="34" t="n">
        <f aca="false">($D$7-B64)/$D$7</f>
        <v>0.257142857142856</v>
      </c>
      <c r="F64" s="35" t="n">
        <f aca="false">C64*D64/2*$G$7*$D$7^2</f>
        <v>46647.8999999999</v>
      </c>
      <c r="G64" s="33" t="n">
        <f aca="false">IF(B64&gt;$B$7,D64*B64*$H$7,C64*($D$7-$B$7)*$H$7)</f>
        <v>1203.42857142857</v>
      </c>
      <c r="H64" s="33" t="n">
        <f aca="false">IF(B64&gt;$C$7,D64*B64*$I$7,C64*($D$7-$C$7)*$I$7)</f>
        <v>3714.2857142857</v>
      </c>
      <c r="I64" s="33" t="n">
        <f aca="false">SUM(F64:H64)</f>
        <v>51565.6142857142</v>
      </c>
      <c r="J64" s="34" t="n">
        <f aca="false">J63+($D$7/70)</f>
        <v>7.80000000000001</v>
      </c>
    </row>
    <row r="65" customFormat="false" ht="15" hidden="false" customHeight="false" outlineLevel="0" collapsed="false">
      <c r="B65" s="35" t="n">
        <f aca="false">B64+($D$7/70)</f>
        <v>7.95000000000001</v>
      </c>
      <c r="C65" s="33" t="n">
        <f aca="false">B65/$D$7</f>
        <v>0.757142857142858</v>
      </c>
      <c r="D65" s="34" t="n">
        <f aca="false">($D$7-B65)/$D$7</f>
        <v>0.242857142857142</v>
      </c>
      <c r="F65" s="35" t="n">
        <f aca="false">C65*D65/2*$G$7*$D$7^2</f>
        <v>44903.5874999999</v>
      </c>
      <c r="G65" s="33" t="n">
        <f aca="false">IF(B65&gt;$B$7,D65*B65*$H$7,C65*($D$7-$B$7)*$H$7)</f>
        <v>1158.42857142857</v>
      </c>
      <c r="H65" s="33" t="n">
        <f aca="false">IF(B65&gt;$C$7,D65*B65*$I$7,C65*($D$7-$C$7)*$I$7)</f>
        <v>3785.71428571428</v>
      </c>
      <c r="I65" s="33" t="n">
        <f aca="false">SUM(F65:H65)</f>
        <v>49847.7303571428</v>
      </c>
      <c r="J65" s="34" t="n">
        <f aca="false">J64+($D$7/70)</f>
        <v>7.95000000000001</v>
      </c>
    </row>
    <row r="66" customFormat="false" ht="15" hidden="false" customHeight="false" outlineLevel="0" collapsed="false">
      <c r="B66" s="35" t="n">
        <f aca="false">B65+($D$7/70)</f>
        <v>8.10000000000001</v>
      </c>
      <c r="C66" s="33" t="n">
        <f aca="false">B66/$D$7</f>
        <v>0.771428571428572</v>
      </c>
      <c r="D66" s="34" t="n">
        <f aca="false">($D$7-B66)/$D$7</f>
        <v>0.228571428571428</v>
      </c>
      <c r="F66" s="35" t="n">
        <f aca="false">C66*D66/2*$G$7*$D$7^2</f>
        <v>43059.5999999999</v>
      </c>
      <c r="G66" s="33" t="n">
        <f aca="false">IF(B66&gt;$B$7,D66*B66*$H$7,C66*($D$7-$B$7)*$H$7)</f>
        <v>1110.85714285714</v>
      </c>
      <c r="H66" s="33" t="n">
        <f aca="false">IF(B66&gt;$C$7,D66*B66*$I$7,C66*($D$7-$C$7)*$I$7)</f>
        <v>3857.14285714285</v>
      </c>
      <c r="I66" s="33" t="n">
        <f aca="false">SUM(F66:H66)</f>
        <v>48027.5999999999</v>
      </c>
      <c r="J66" s="34" t="n">
        <f aca="false">J65+($D$7/70)</f>
        <v>8.10000000000001</v>
      </c>
    </row>
    <row r="67" customFormat="false" ht="15" hidden="false" customHeight="false" outlineLevel="0" collapsed="false">
      <c r="B67" s="35" t="n">
        <f aca="false">B66+($D$7/70)</f>
        <v>8.25000000000001</v>
      </c>
      <c r="C67" s="33" t="n">
        <f aca="false">B67/$D$7</f>
        <v>0.785714285714287</v>
      </c>
      <c r="D67" s="34" t="n">
        <f aca="false">($D$7-B67)/$D$7</f>
        <v>0.214285714285713</v>
      </c>
      <c r="F67" s="35" t="n">
        <f aca="false">C67*D67/2*$G$7*$D$7^2</f>
        <v>41115.9374999999</v>
      </c>
      <c r="G67" s="33" t="n">
        <f aca="false">IF(B67&gt;$B$7,D67*B67*$H$7,C67*($D$7-$B$7)*$H$7)</f>
        <v>1060.71428571428</v>
      </c>
      <c r="H67" s="33" t="n">
        <f aca="false">IF(B67&gt;$C$7,D67*B67*$I$7,C67*($D$7-$C$7)*$I$7)</f>
        <v>3928.57142857142</v>
      </c>
      <c r="I67" s="33" t="n">
        <f aca="false">SUM(F67:H67)</f>
        <v>46105.2232142856</v>
      </c>
      <c r="J67" s="34" t="n">
        <f aca="false">J66+($D$7/70)</f>
        <v>8.25000000000001</v>
      </c>
    </row>
    <row r="68" customFormat="false" ht="15" hidden="false" customHeight="false" outlineLevel="0" collapsed="false">
      <c r="B68" s="35" t="n">
        <f aca="false">B67+($D$7/70)</f>
        <v>8.40000000000001</v>
      </c>
      <c r="C68" s="33" t="n">
        <f aca="false">B68/$D$7</f>
        <v>0.800000000000001</v>
      </c>
      <c r="D68" s="34" t="n">
        <f aca="false">($D$7-B68)/$D$7</f>
        <v>0.199999999999999</v>
      </c>
      <c r="F68" s="35" t="n">
        <f aca="false">C68*D68/2*$G$7*$D$7^2</f>
        <v>39072.5999999999</v>
      </c>
      <c r="G68" s="33" t="n">
        <f aca="false">IF(B68&gt;$B$7,D68*B68*$H$7,C68*($D$7-$B$7)*$H$7)</f>
        <v>1008</v>
      </c>
      <c r="H68" s="33" t="n">
        <f aca="false">IF(B68&gt;$C$7,D68*B68*$I$7,C68*($D$7-$C$7)*$I$7)</f>
        <v>3999.99999999999</v>
      </c>
      <c r="I68" s="33" t="n">
        <f aca="false">SUM(F68:H68)</f>
        <v>44080.5999999999</v>
      </c>
      <c r="J68" s="34" t="n">
        <f aca="false">J67+($D$7/70)</f>
        <v>8.40000000000001</v>
      </c>
    </row>
    <row r="69" customFormat="false" ht="15" hidden="false" customHeight="false" outlineLevel="0" collapsed="false">
      <c r="B69" s="35" t="n">
        <f aca="false">B68+($D$7/70)</f>
        <v>8.55000000000001</v>
      </c>
      <c r="C69" s="33" t="n">
        <f aca="false">B69/$D$7</f>
        <v>0.814285714285715</v>
      </c>
      <c r="D69" s="34" t="n">
        <f aca="false">($D$7-B69)/$D$7</f>
        <v>0.185714285714285</v>
      </c>
      <c r="F69" s="35" t="n">
        <f aca="false">C69*D69/2*$G$7*$D$7^2</f>
        <v>36929.5874999999</v>
      </c>
      <c r="G69" s="33" t="n">
        <f aca="false">IF(B69&gt;$B$7,D69*B69*$H$7,C69*($D$7-$B$7)*$H$7)</f>
        <v>952.714285714282</v>
      </c>
      <c r="H69" s="33" t="n">
        <f aca="false">IF(B69&gt;$C$7,D69*B69*$I$7,C69*($D$7-$C$7)*$I$7)</f>
        <v>4071.42857142856</v>
      </c>
      <c r="I69" s="33" t="n">
        <f aca="false">SUM(F69:H69)</f>
        <v>41953.7303571427</v>
      </c>
      <c r="J69" s="34" t="n">
        <f aca="false">J68+($D$7/70)</f>
        <v>8.55000000000001</v>
      </c>
    </row>
    <row r="70" customFormat="false" ht="15" hidden="false" customHeight="false" outlineLevel="0" collapsed="false">
      <c r="B70" s="35" t="n">
        <f aca="false">B69+($D$7/70)</f>
        <v>8.70000000000001</v>
      </c>
      <c r="C70" s="33" t="n">
        <f aca="false">B70/$D$7</f>
        <v>0.82857142857143</v>
      </c>
      <c r="D70" s="34" t="n">
        <f aca="false">($D$7-B70)/$D$7</f>
        <v>0.17142857142857</v>
      </c>
      <c r="F70" s="35" t="n">
        <f aca="false">C70*D70/2*$G$7*$D$7^2</f>
        <v>34686.8999999998</v>
      </c>
      <c r="G70" s="33" t="n">
        <f aca="false">IF(B70&gt;$B$7,D70*B70*$H$7,C70*($D$7-$B$7)*$H$7)</f>
        <v>894.857142857139</v>
      </c>
      <c r="H70" s="33" t="n">
        <f aca="false">IF(B70&gt;$C$7,D70*B70*$I$7,C70*($D$7-$C$7)*$I$7)</f>
        <v>4142.85714285713</v>
      </c>
      <c r="I70" s="33" t="n">
        <f aca="false">SUM(F70:H70)</f>
        <v>39724.6142857141</v>
      </c>
      <c r="J70" s="34" t="n">
        <f aca="false">J69+($D$7/70)</f>
        <v>8.70000000000001</v>
      </c>
    </row>
    <row r="71" customFormat="false" ht="15" hidden="false" customHeight="false" outlineLevel="0" collapsed="false">
      <c r="B71" s="35" t="n">
        <f aca="false">B70+($D$7/70)</f>
        <v>8.85000000000001</v>
      </c>
      <c r="C71" s="33" t="n">
        <f aca="false">B71/$D$7</f>
        <v>0.842857142857144</v>
      </c>
      <c r="D71" s="34" t="n">
        <f aca="false">($D$7-B71)/$D$7</f>
        <v>0.157142857142856</v>
      </c>
      <c r="F71" s="35" t="n">
        <f aca="false">C71*D71/2*$G$7*$D$7^2</f>
        <v>32344.5374999998</v>
      </c>
      <c r="G71" s="33" t="n">
        <f aca="false">IF(B71&gt;$B$7,D71*B71*$H$7,C71*($D$7-$B$7)*$H$7)</f>
        <v>834.428571428567</v>
      </c>
      <c r="H71" s="33" t="n">
        <f aca="false">IF(B71&gt;$C$7,D71*B71*$I$7,C71*($D$7-$C$7)*$I$7)</f>
        <v>4214.2857142857</v>
      </c>
      <c r="I71" s="33" t="n">
        <f aca="false">SUM(F71:H71)</f>
        <v>37393.2517857141</v>
      </c>
      <c r="J71" s="34" t="n">
        <f aca="false">J70+($D$7/70)</f>
        <v>8.85000000000001</v>
      </c>
    </row>
    <row r="72" customFormat="false" ht="15" hidden="false" customHeight="false" outlineLevel="0" collapsed="false">
      <c r="B72" s="35" t="n">
        <f aca="false">B71+($D$7/70)</f>
        <v>9.00000000000001</v>
      </c>
      <c r="C72" s="33" t="n">
        <f aca="false">B72/$D$7</f>
        <v>0.857142857142858</v>
      </c>
      <c r="D72" s="34" t="n">
        <f aca="false">($D$7-B72)/$D$7</f>
        <v>0.142857142857142</v>
      </c>
      <c r="F72" s="35" t="n">
        <f aca="false">C72*D72/2*$G$7*$D$7^2</f>
        <v>29902.4999999998</v>
      </c>
      <c r="G72" s="33" t="n">
        <f aca="false">IF(B72&gt;$B$7,D72*B72*$H$7,C72*($D$7-$B$7)*$H$7)</f>
        <v>771.428571428567</v>
      </c>
      <c r="H72" s="33" t="n">
        <f aca="false">IF(B72&gt;$C$7,D72*B72*$I$7,C72*($D$7-$C$7)*$I$7)</f>
        <v>4285.71428571428</v>
      </c>
      <c r="I72" s="33" t="n">
        <f aca="false">SUM(F72:H72)</f>
        <v>34959.6428571427</v>
      </c>
      <c r="J72" s="34" t="n">
        <f aca="false">J71+($D$7/70)</f>
        <v>9.00000000000001</v>
      </c>
    </row>
    <row r="73" customFormat="false" ht="15" hidden="false" customHeight="false" outlineLevel="0" collapsed="false">
      <c r="B73" s="35" t="n">
        <f aca="false">B72+($D$7/70)</f>
        <v>9.15000000000001</v>
      </c>
      <c r="C73" s="33" t="n">
        <f aca="false">B73/$D$7</f>
        <v>0.871428571428572</v>
      </c>
      <c r="D73" s="34" t="n">
        <f aca="false">($D$7-B73)/$D$7</f>
        <v>0.128571428571428</v>
      </c>
      <c r="F73" s="35" t="n">
        <f aca="false">C73*D73/2*$G$7*$D$7^2</f>
        <v>27360.7874999998</v>
      </c>
      <c r="G73" s="33" t="n">
        <f aca="false">IF(B73&gt;$B$7,D73*B73*$H$7,C73*($D$7-$B$7)*$H$7)</f>
        <v>705.857142857138</v>
      </c>
      <c r="H73" s="33" t="n">
        <f aca="false">IF(B73&gt;$C$7,D73*B73*$I$7,C73*($D$7-$C$7)*$I$7)</f>
        <v>4357.14285714285</v>
      </c>
      <c r="I73" s="33" t="n">
        <f aca="false">SUM(F73:H73)</f>
        <v>32423.7874999998</v>
      </c>
      <c r="J73" s="34" t="n">
        <f aca="false">J72+($D$7/70)</f>
        <v>9.15000000000001</v>
      </c>
    </row>
    <row r="74" customFormat="false" ht="15" hidden="false" customHeight="false" outlineLevel="0" collapsed="false">
      <c r="B74" s="35" t="n">
        <f aca="false">B73+($D$7/70)</f>
        <v>9.30000000000001</v>
      </c>
      <c r="C74" s="33" t="n">
        <f aca="false">B74/$D$7</f>
        <v>0.885714285714287</v>
      </c>
      <c r="D74" s="34" t="n">
        <f aca="false">($D$7-B74)/$D$7</f>
        <v>0.114285714285713</v>
      </c>
      <c r="F74" s="35" t="n">
        <f aca="false">C74*D74/2*$G$7*$D$7^2</f>
        <v>24719.3999999998</v>
      </c>
      <c r="G74" s="33" t="n">
        <f aca="false">IF(B74&gt;$B$7,D74*B74*$H$7,C74*($D$7-$B$7)*$H$7)</f>
        <v>637.71428571428</v>
      </c>
      <c r="H74" s="33" t="n">
        <f aca="false">IF(B74&gt;$C$7,D74*B74*$I$7,C74*($D$7-$C$7)*$I$7)</f>
        <v>4428.57142857142</v>
      </c>
      <c r="I74" s="33" t="n">
        <f aca="false">SUM(F74:H74)</f>
        <v>29785.6857142855</v>
      </c>
      <c r="J74" s="34" t="n">
        <f aca="false">J73+($D$7/70)</f>
        <v>9.30000000000001</v>
      </c>
    </row>
    <row r="75" customFormat="false" ht="15" hidden="false" customHeight="false" outlineLevel="0" collapsed="false">
      <c r="B75" s="35" t="n">
        <f aca="false">B74+($D$7/70)</f>
        <v>9.45000000000001</v>
      </c>
      <c r="C75" s="33" t="n">
        <f aca="false">B75/$D$7</f>
        <v>0.900000000000001</v>
      </c>
      <c r="D75" s="34" t="n">
        <f aca="false">($D$7-B75)/$D$7</f>
        <v>0.0999999999999989</v>
      </c>
      <c r="F75" s="35" t="n">
        <f aca="false">C75*D75/2*$G$7*$D$7^2</f>
        <v>21978.3374999998</v>
      </c>
      <c r="G75" s="33" t="n">
        <f aca="false">IF(B75&gt;$B$7,D75*B75*$H$7,C75*($D$7-$B$7)*$H$7)</f>
        <v>566.999999999994</v>
      </c>
      <c r="H75" s="33" t="n">
        <f aca="false">IF(B75&gt;$C$7,D75*B75*$I$7,C75*($D$7-$C$7)*$I$7)</f>
        <v>4499.99999999999</v>
      </c>
      <c r="I75" s="33" t="n">
        <f aca="false">SUM(F75:H75)</f>
        <v>27045.3374999998</v>
      </c>
      <c r="J75" s="34" t="n">
        <f aca="false">J74+($D$7/70)</f>
        <v>9.45000000000001</v>
      </c>
    </row>
    <row r="76" customFormat="false" ht="15" hidden="false" customHeight="false" outlineLevel="0" collapsed="false">
      <c r="B76" s="35" t="n">
        <f aca="false">B75+($D$7/70)</f>
        <v>9.60000000000001</v>
      </c>
      <c r="C76" s="33" t="n">
        <f aca="false">B76/$D$7</f>
        <v>0.914285714285716</v>
      </c>
      <c r="D76" s="34" t="n">
        <f aca="false">($D$7-B76)/$D$7</f>
        <v>0.0857142857142846</v>
      </c>
      <c r="F76" s="35" t="n">
        <f aca="false">C76*D76/2*$G$7*$D$7^2</f>
        <v>19137.5999999998</v>
      </c>
      <c r="G76" s="33" t="n">
        <f aca="false">IF(B76&gt;$B$7,D76*B76*$H$7,C76*($D$7-$B$7)*$H$7)</f>
        <v>493.71428571428</v>
      </c>
      <c r="H76" s="33" t="n">
        <f aca="false">IF(B76&gt;$C$7,D76*B76*$I$7,C76*($D$7-$C$7)*$I$7)</f>
        <v>4571.42857142856</v>
      </c>
      <c r="I76" s="33" t="n">
        <f aca="false">SUM(F76:H76)</f>
        <v>24202.7428571426</v>
      </c>
      <c r="J76" s="34" t="n">
        <f aca="false">J75+($D$7/70)</f>
        <v>9.60000000000001</v>
      </c>
    </row>
    <row r="77" customFormat="false" ht="15" hidden="false" customHeight="false" outlineLevel="0" collapsed="false">
      <c r="B77" s="35" t="n">
        <f aca="false">B76+($D$7/70)</f>
        <v>9.75000000000001</v>
      </c>
      <c r="C77" s="33" t="n">
        <f aca="false">B77/$D$7</f>
        <v>0.92857142857143</v>
      </c>
      <c r="D77" s="34" t="n">
        <f aca="false">($D$7-B77)/$D$7</f>
        <v>0.0714285714285702</v>
      </c>
      <c r="F77" s="35" t="n">
        <f aca="false">C77*D77/2*$G$7*$D$7^2</f>
        <v>16197.1874999998</v>
      </c>
      <c r="G77" s="33" t="n">
        <f aca="false">IF(B77&gt;$B$7,D77*B77*$H$7,C77*($D$7-$B$7)*$H$7)</f>
        <v>417.857142857137</v>
      </c>
      <c r="H77" s="33" t="n">
        <f aca="false">IF(B77&gt;$C$7,D77*B77*$I$7,C77*($D$7-$C$7)*$I$7)</f>
        <v>4642.85714285713</v>
      </c>
      <c r="I77" s="33" t="n">
        <f aca="false">SUM(F77:H77)</f>
        <v>21257.901785714</v>
      </c>
      <c r="J77" s="34" t="n">
        <f aca="false">J76+($D$7/70)</f>
        <v>9.75000000000001</v>
      </c>
    </row>
    <row r="78" customFormat="false" ht="15" hidden="false" customHeight="false" outlineLevel="0" collapsed="false">
      <c r="B78" s="35" t="n">
        <f aca="false">B77+($D$7/70)</f>
        <v>9.90000000000001</v>
      </c>
      <c r="C78" s="33" t="n">
        <f aca="false">B78/$D$7</f>
        <v>0.942857142857144</v>
      </c>
      <c r="D78" s="34" t="n">
        <f aca="false">($D$7-B78)/$D$7</f>
        <v>0.0571428571428559</v>
      </c>
      <c r="F78" s="35" t="n">
        <f aca="false">C78*D78/2*$G$7*$D$7^2</f>
        <v>13157.0999999997</v>
      </c>
      <c r="G78" s="33" t="n">
        <f aca="false">IF(B78&gt;$B$7,D78*B78*$H$7,C78*($D$7-$B$7)*$H$7)</f>
        <v>339.428571428565</v>
      </c>
      <c r="H78" s="33" t="n">
        <f aca="false">IF(B78&gt;$C$7,D78*B78*$I$7,C78*($D$7-$C$7)*$I$7)</f>
        <v>4714.2857142857</v>
      </c>
      <c r="I78" s="33" t="n">
        <f aca="false">SUM(F78:H78)</f>
        <v>18210.814285714</v>
      </c>
      <c r="J78" s="34" t="n">
        <f aca="false">J77+($D$7/70)</f>
        <v>9.90000000000001</v>
      </c>
    </row>
    <row r="79" customFormat="false" ht="15" hidden="false" customHeight="false" outlineLevel="0" collapsed="false">
      <c r="B79" s="35" t="n">
        <f aca="false">B78+($D$7/70)</f>
        <v>10.05</v>
      </c>
      <c r="C79" s="33" t="n">
        <f aca="false">B79/$D$7</f>
        <v>0.957142857142858</v>
      </c>
      <c r="D79" s="34" t="n">
        <f aca="false">($D$7-B79)/$D$7</f>
        <v>0.0428571428571416</v>
      </c>
      <c r="F79" s="35" t="n">
        <f aca="false">C79*D79/2*$G$7*$D$7^2</f>
        <v>10017.3374999997</v>
      </c>
      <c r="G79" s="33" t="n">
        <f aca="false">IF(B79&gt;$B$7,D79*B79*$H$7,C79*($D$7-$B$7)*$H$7)</f>
        <v>258.428571428564</v>
      </c>
      <c r="H79" s="33" t="n">
        <f aca="false">IF(B79&gt;$C$7,D79*B79*$I$7,C79*($D$7-$C$7)*$I$7)</f>
        <v>4785.71428571428</v>
      </c>
      <c r="I79" s="33" t="n">
        <f aca="false">SUM(F79:H79)</f>
        <v>15061.4803571426</v>
      </c>
      <c r="J79" s="34" t="n">
        <f aca="false">J78+($D$7/70)</f>
        <v>10.05</v>
      </c>
    </row>
    <row r="80" customFormat="false" ht="15" hidden="false" customHeight="false" outlineLevel="0" collapsed="false">
      <c r="B80" s="35" t="n">
        <f aca="false">B79+($D$7/70)</f>
        <v>10.2</v>
      </c>
      <c r="C80" s="33" t="n">
        <f aca="false">B80/$D$7</f>
        <v>0.971428571428573</v>
      </c>
      <c r="D80" s="34" t="n">
        <f aca="false">($D$7-B80)/$D$7</f>
        <v>0.0285714285714273</v>
      </c>
      <c r="F80" s="35" t="n">
        <f aca="false">C80*D80/2*$G$7*$D$7^2</f>
        <v>6777.8999999997</v>
      </c>
      <c r="G80" s="33" t="n">
        <f aca="false">IF(B80&gt;$B$7,D80*B80*$H$7,C80*($D$7-$B$7)*$H$7)</f>
        <v>174.857142857135</v>
      </c>
      <c r="H80" s="33" t="n">
        <f aca="false">IF(B80&gt;$C$7,D80*B80*$I$7,C80*($D$7-$C$7)*$I$7)</f>
        <v>4857.14285714285</v>
      </c>
      <c r="I80" s="33" t="n">
        <f aca="false">SUM(F80:H80)</f>
        <v>11809.8999999997</v>
      </c>
      <c r="J80" s="34" t="n">
        <f aca="false">J79+($D$7/70)</f>
        <v>10.2</v>
      </c>
    </row>
    <row r="81" customFormat="false" ht="15" hidden="false" customHeight="false" outlineLevel="0" collapsed="false">
      <c r="B81" s="35" t="n">
        <f aca="false">B80+($D$7/70)</f>
        <v>10.35</v>
      </c>
      <c r="C81" s="33" t="n">
        <f aca="false">B81/$D$7</f>
        <v>0.985714285714287</v>
      </c>
      <c r="D81" s="34" t="n">
        <f aca="false">($D$7-B81)/$D$7</f>
        <v>0.014285714285713</v>
      </c>
      <c r="F81" s="35" t="n">
        <f aca="false">C81*D81/2*$G$7*$D$7^2</f>
        <v>3438.78749999969</v>
      </c>
      <c r="G81" s="33" t="n">
        <f aca="false">IF(B81&gt;$B$7,D81*B81*$H$7,C81*($D$7-$B$7)*$H$7)</f>
        <v>88.7142857142776</v>
      </c>
      <c r="H81" s="33" t="n">
        <f aca="false">IF(B81&gt;$C$7,D81*B81*$I$7,C81*($D$7-$C$7)*$I$7)</f>
        <v>4928.57142857142</v>
      </c>
      <c r="I81" s="33" t="n">
        <f aca="false">SUM(F81:H81)</f>
        <v>8456.07321428538</v>
      </c>
      <c r="J81" s="34" t="n">
        <f aca="false">J80+($D$7/70)</f>
        <v>10.35</v>
      </c>
    </row>
    <row r="82" customFormat="false" ht="15.75" hidden="false" customHeight="false" outlineLevel="0" collapsed="false">
      <c r="B82" s="37" t="n">
        <f aca="false">B81+($D$7/70)</f>
        <v>10.5</v>
      </c>
      <c r="C82" s="38" t="n">
        <f aca="false">B82/$D$7</f>
        <v>1</v>
      </c>
      <c r="D82" s="39" t="n">
        <f aca="false">($D$7-B82)/$D$7</f>
        <v>0</v>
      </c>
      <c r="F82" s="37" t="n">
        <f aca="false">C82*D82/2*$G$7*$D$7^2</f>
        <v>0</v>
      </c>
      <c r="G82" s="38" t="n">
        <f aca="false">IF(B82&gt;$B$7,D82*B82*$H$7,C82*($D$7-$B$7)*$H$7)</f>
        <v>0</v>
      </c>
      <c r="H82" s="38" t="n">
        <f aca="false">IF(B82&gt;$C$7,D82*B82*$I$7,C82*($D$7-$C$7)*$I$7)</f>
        <v>0</v>
      </c>
      <c r="I82" s="38" t="n">
        <f aca="false">SUM(F82:H82)</f>
        <v>0</v>
      </c>
      <c r="J82" s="39" t="n">
        <f aca="false">J81+($D$7/70)</f>
        <v>10.5</v>
      </c>
    </row>
  </sheetData>
  <sheetProtection sheet="false"/>
  <mergeCells count="1">
    <mergeCell ref="B2:J2"/>
  </mergeCells>
  <printOptions headings="false" gridLines="false" gridLinesSet="true" horizontalCentered="false" verticalCentered="false"/>
  <pageMargins left="0.82708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82" man="true" max="16383" min="0"/>
  </rowBreaks>
  <colBreaks count="1" manualBreakCount="1">
    <brk id="1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</TotalTime>
  <Application>LibreOffice/4.4.1.2$Linux_X86_64 LibreOffice_project/40m0$Build-2</Application>
  <Company>Graz University of Technology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2013-11-08T08:08:52Z</cp:lastPrint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Graz University of Technology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