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Tabelle1" sheetId="1" state="visible" r:id="rId2"/>
    <sheet name="Tabelle2" sheetId="2" state="visible" r:id="rId3"/>
    <sheet name="Tabelle3" sheetId="3" state="visible" r:id="rId4"/>
  </sheets>
  <definedNames>
    <definedName function="false" hidden="false" name="Einfeldträger" vbProcedure="false">Tabelle1!$D$40:$E$43</definedName>
    <definedName function="false" hidden="false" name="Einfeldträger1.1" vbProcedure="false">Tabelle1!$C$46:$C$49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<sst xmlns="http://schemas.openxmlformats.org/spreadsheetml/2006/main" count="85" uniqueCount="62">
  <si>
    <t>Einfache statische Berechung eines Einfeldträgers</t>
  </si>
  <si>
    <t>Bitte geben sie folgende Werte ein:</t>
  </si>
  <si>
    <t>Gesamtlänge des Einfeldträgers</t>
  </si>
  <si>
    <t>L=</t>
  </si>
  <si>
    <t>[m]</t>
  </si>
  <si>
    <t>Summe aus Eigengewicht und Auflast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</si>
  <si>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</si>
  <si>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</si>
  <si>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</si>
  <si>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</si>
  <si>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</si>
  <si>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</si>
  <si>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</si>
  <si>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</si>
  <si>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</si>
  <si>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</si>
  <si>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</si>
  <si>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</si>
  <si>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</si>
  <si>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</si>
  <si>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</si>
  <si>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</si>
  <si>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</si>
  <si>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</si>
  <si>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</si>
  <si>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</si>
  <si>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</t>
  </si>
  <si>
    <t>Berechung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</si>
  <si>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</si>
  <si>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</si>
  <si>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</si>
  <si>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</si>
  <si>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</si>
  <si>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</si>
  <si>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</si>
  <si>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</si>
  <si>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</si>
  <si>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</si>
  <si>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y=</t>
  </si>
  <si>
    <t>[kg/m³]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</si>
  <si>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</si>
  <si>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</si>
  <si>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</si>
  <si>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</si>
  <si>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</si>
  <si>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</si>
  <si>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</si>
  <si>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</si>
  <si>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</si>
  <si>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</si>
  <si>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</si>
  <si>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Brücke</t>
  </si>
  <si>
    <r>
      <t>Eigengewicht und 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 + 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</si>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</sst>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"/>
    <numFmt numFmtId="166" formatCode="0.00\m"/>
    <numFmt numFmtId="167" formatCode="0.00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vertAlign val="superscript"/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EECE1"/>
        <bgColor rgb="FFFFFFFF"/>
      </patternFill>
    </fill>
    <fill>
      <patternFill patternType="solid">
        <fgColor rgb="FFFFFFFF"/>
        <bgColor rgb="FFEEECE1"/>
      </patternFill>
    </fill>
    <fill>
      <patternFill patternType="solid">
        <fgColor rgb="FFFCD5B5"/>
        <bgColor rgb="FFEEECE1"/>
      </patternFill>
    </fill>
    <fill>
      <patternFill patternType="solid">
        <fgColor rgb="FFC6D9F1"/>
        <bgColor rgb="FFC0C0C0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4" fillId="2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3" borderId="2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3" borderId="3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3" borderId="4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4" borderId="0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3" borderId="5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4" borderId="0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3" borderId="6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3" borderId="7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3" borderId="8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5" borderId="0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7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4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9" xfId="0" applyFont="true" applyBorder="true" applyAlignment="true" applyProtection="true">
      <alignment horizontal="center" vertical="distributed" textRotation="0" wrapText="true" indent="0" shrinkToFit="false"/>
      <protection locked="false" hidden="false"/>
    </xf>
    <xf numFmtId="164" fontId="0" fillId="5" borderId="10" xfId="0" applyFont="true" applyBorder="true" applyAlignment="true" applyProtection="true">
      <alignment horizontal="center" vertical="distributed" textRotation="0" wrapText="true" indent="0" shrinkToFit="false"/>
      <protection locked="false" hidden="false"/>
    </xf>
    <xf numFmtId="164" fontId="0" fillId="5" borderId="11" xfId="0" applyFont="true" applyBorder="true" applyAlignment="true" applyProtection="true">
      <alignment horizontal="center" vertical="distributed" textRotation="0" wrapText="true" indent="0" shrinkToFit="false"/>
      <protection locked="false" hidden="false"/>
    </xf>
    <xf numFmtId="164" fontId="0" fillId="5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5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5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1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9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2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2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2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2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23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2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2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2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0" fillId="5" borderId="2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2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2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2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2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2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2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3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3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3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3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3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9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33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23" xfId="0" applyFont="false" applyBorder="true" applyAlignment="true" applyProtection="true">
      <alignment horizontal="center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BE4B48"/>
      <rgbColor rgb="FFEEECE1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4A7EBB"/>
      <rgbColor rgb="FF46AAC4"/>
      <rgbColor rgb="FF98B855"/>
      <rgbColor rgb="FFFFCC00"/>
      <rgbColor rgb="FFF59240"/>
      <rgbColor rgb="FFFF6600"/>
      <rgbColor rgb="FF7D5FA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tabelle1!$D$28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tabelle1!$C$29:$C$41</c:f>
              <c:strCache>
                <c:ptCount val="13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strCache>
            </c:strRef>
          </c:cat>
          <c:val>
            <c:numRef>
              <c:f>tabelle1!$D$29:$D$41</c:f>
              <c:numCache>
                <c:formatCode>General</c:formatCode>
                <c:ptCount val="13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val>
          <c:smooth val="0"/>
        </c:ser>
        <c:ser>
          <c:idx val="1"/>
          <c:order val="1"/>
          <c:tx>
            <c:strRef>
              <c:f>tabelle1!$E$28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tabelle1!$C$29:$C$41</c:f>
              <c:strCache>
                <c:ptCount val="13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strCache>
            </c:strRef>
          </c:cat>
          <c:val>
            <c:numRef>
              <c:f>tabelle1!$E$29:$E$41</c:f>
              <c:numCache>
                <c:formatCode>General</c:formatCode>
                <c:ptCount val="13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val>
          <c:smooth val="0"/>
        </c:ser>
        <c:ser>
          <c:idx val="2"/>
          <c:order val="2"/>
          <c:tx>
            <c:strRef>
              <c:f>tabelle1!$F$28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tabelle1!$C$29:$C$41</c:f>
              <c:strCache>
                <c:ptCount val="13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strCache>
            </c:strRef>
          </c:cat>
          <c:val>
            <c:numRef>
              <c:f>tabelle1!$F$29:$F$41</c:f>
              <c:numCache>
                <c:formatCode>General</c:formatCode>
                <c:ptCount val="13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val>
          <c:smooth val="0"/>
        </c:ser>
        <c:ser>
          <c:idx val="3"/>
          <c:order val="3"/>
          <c:tx>
            <c:strRef>
              <c:f>tabelle1!$G$28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tabelle1!$C$29:$C$41</c:f>
              <c:strCache>
                <c:ptCount val="13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strCache>
            </c:strRef>
          </c:cat>
          <c:val>
            <c:numRef>
              <c:f>tabelle1!$G$29:$G$41</c:f>
              <c:numCache>
                <c:formatCode>General</c:formatCode>
                <c:ptCount val="13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val>
          <c:smooth val="0"/>
        </c:ser>
        <c:ser>
          <c:idx val="4"/>
          <c:order val="4"/>
          <c:tx>
            <c:strRef>
              <c:f>tabelle1!$H$28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46aac4"/>
            </a:solidFill>
            <a:ln w="28440">
              <a:solidFill>
                <a:srgbClr val="46aac4"/>
              </a:solidFill>
              <a:round/>
            </a:ln>
          </c:spP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tabelle1!$C$29:$C$41</c:f>
              <c:strCache>
                <c:ptCount val="13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strCache>
            </c:strRef>
          </c:cat>
          <c:val>
            <c:numRef>
              <c:f>tabelle1!$H$29:$H$41</c:f>
              <c:numCache>
                <c:formatCode>General</c:formatCode>
                <c:ptCount val="13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val>
          <c:smooth val="0"/>
        </c:ser>
        <c:ser>
          <c:idx val="5"/>
          <c:order val="5"/>
          <c:tx>
            <c:strRef>
              <c:f>tabelle1!$I$28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f59240"/>
            </a:solidFill>
            <a:ln w="28440">
              <a:solidFill>
                <a:srgbClr val="f59240"/>
              </a:solidFill>
              <a:round/>
            </a:ln>
          </c:spP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tabelle1!$C$29:$C$41</c:f>
              <c:strCache>
                <c:ptCount val="13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strCache>
            </c:strRef>
          </c:cat>
          <c:val>
            <c:numRef>
              <c:f>tabelle1!$I$29:$I$41</c:f>
              <c:numCache>
                <c:formatCode>General</c:formatCode>
                <c:ptCount val="13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0"/>
        <c:axId val="91160524"/>
        <c:axId val="81675127"/>
      </c:lineChart>
      <c:catAx>
        <c:axId val="9116052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81675127"/>
        <c:crosses val="autoZero"/>
        <c:auto val="1"/>
        <c:lblAlgn val="ctr"/>
        <c:lblOffset val="100"/>
      </c:catAx>
      <c:valAx>
        <c:axId val="81675127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91160524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55440</xdr:colOff>
      <xdr:row>26</xdr:row>
      <xdr:rowOff>162360</xdr:rowOff>
    </xdr:from>
    <xdr:to>
      <xdr:col>8</xdr:col>
      <xdr:colOff>645480</xdr:colOff>
      <xdr:row>40</xdr:row>
      <xdr:rowOff>162000</xdr:rowOff>
    </xdr:to>
    <xdr:graphicFrame>
      <xdr:nvGraphicFramePr>
        <xdr:cNvPr id="0" name="Diagramm 2"/>
        <xdr:cNvGraphicFramePr/>
      </xdr:nvGraphicFramePr>
      <xdr:xfrm>
        <a:off x="417960" y="5505840"/>
        <a:ext cx="5131440" cy="266652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446040</xdr:colOff>
      <xdr:row>23</xdr:row>
      <xdr:rowOff>19440</xdr:rowOff>
    </xdr:from>
    <xdr:to>
      <xdr:col>6</xdr:col>
      <xdr:colOff>302760</xdr:colOff>
      <xdr:row>34</xdr:row>
      <xdr:rowOff>161280</xdr:rowOff>
    </xdr:to>
    <xdr:pic>
      <xdr:nvPicPr>
        <xdr:cNvPr id="1" name="Picture 2" descr=""/>
        <xdr:cNvPicPr/>
      </xdr:nvPicPr>
      <xdr:blipFill>
        <a:blip r:embed="rId1"/>
        <a:stretch/>
      </xdr:blipFill>
      <xdr:spPr>
        <a:xfrm>
          <a:off x="898560" y="4543560"/>
          <a:ext cx="2884320" cy="22374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2.14285714285714" collapsed="true"/>
    <col min="2" max="2" hidden="false" style="0" width="2.99489795918367" collapsed="true"/>
    <col min="3" max="9" hidden="false" style="0" width="10.7295918367347" collapsed="true"/>
    <col min="10" max="10" hidden="false" style="0" width="2.41836734693878" collapsed="true"/>
    <col min="11" max="1025" hidden="false" style="0" width="10.7295918367347" collapsed="true"/>
  </cols>
  <sheetData>
    <row r="1" customFormat="false" ht="18.75" hidden="false" customHeight="false" outlineLevel="0" collapsed="false">
      <c r="A1" s="1"/>
      <c r="B1" s="2"/>
      <c r="C1" s="2"/>
      <c r="D1" s="3" t="s">
        <v>0</v>
      </c>
      <c r="E1" s="3"/>
      <c r="F1" s="3"/>
      <c r="G1" s="3"/>
      <c r="H1" s="3"/>
      <c r="I1" s="2"/>
      <c r="J1" s="4"/>
      <c r="K1"/>
    </row>
    <row r="2" customFormat="false" ht="15.75" hidden="false" customHeight="false" outlineLevel="0" collapsed="false">
      <c r="A2" s="5"/>
      <c r="B2" s="6"/>
      <c r="C2" s="7" t="s">
        <v>1</v>
      </c>
      <c r="D2" s="6"/>
      <c r="E2" s="6"/>
      <c r="F2" s="6"/>
      <c r="G2" s="6"/>
      <c r="H2" s="6"/>
      <c r="I2" s="6"/>
      <c r="J2" s="8"/>
    </row>
    <row r="3" customFormat="false" ht="15" hidden="false" customHeight="false" outlineLevel="0" collapsed="false">
      <c r="A3" s="5"/>
      <c r="B3" s="9"/>
      <c r="C3" s="10"/>
      <c r="D3" s="10"/>
      <c r="E3" s="10"/>
      <c r="F3" s="10"/>
      <c r="G3" s="10"/>
      <c r="H3" s="10"/>
      <c r="I3" s="11"/>
      <c r="J3" s="8"/>
    </row>
    <row r="4" customFormat="false" ht="15" hidden="false" customHeight="false" outlineLevel="0" collapsed="false">
      <c r="A4" s="5"/>
      <c r="B4" s="12"/>
      <c r="C4" s="13" t="s">
        <v>2</v>
      </c>
      <c r="D4" s="13"/>
      <c r="E4" s="13"/>
      <c r="F4" s="13"/>
      <c r="G4" s="14" t="s">
        <v>3</v>
      </c>
      <c r="H4" s="15" t="n">
        <v>14</v>
      </c>
      <c r="I4" s="16" t="s">
        <v>4</v>
      </c>
      <c r="J4" s="8"/>
    </row>
    <row r="5" customFormat="false" ht="15" hidden="false" customHeight="false" outlineLevel="0" collapsed="false">
      <c r="A5" s="5"/>
      <c r="B5" s="12"/>
      <c r="C5" s="13"/>
      <c r="D5" s="13"/>
      <c r="E5" s="13"/>
      <c r="F5" s="13"/>
      <c r="G5" s="13"/>
      <c r="H5" s="13"/>
      <c r="I5" s="16"/>
      <c r="J5" s="8"/>
    </row>
    <row r="6" customFormat="false" ht="18" hidden="false" customHeight="false" outlineLevel="0" collapsed="false">
      <c r="A6" s="5"/>
      <c r="B6" s="12"/>
      <c r="C6" s="13" t="s">
        <v>5</v>
      </c>
      <c r="D6" s="13"/>
      <c r="E6" s="13"/>
      <c r="F6" s="13"/>
      <c r="G6" s="14" t="s">
        <v>6</v>
      </c>
      <c r="H6" s="15" t="n">
        <v>4120</v>
      </c>
      <c r="I6" s="16" t="s">
        <v>7</v>
      </c>
      <c r="J6" s="8"/>
    </row>
    <row r="7" customFormat="false" ht="15" hidden="false" customHeight="false" outlineLevel="0" collapsed="false">
      <c r="A7" s="5"/>
      <c r="B7" s="12"/>
      <c r="C7" s="13"/>
      <c r="D7" s="13"/>
      <c r="E7" s="13"/>
      <c r="F7" s="13"/>
      <c r="G7" s="13"/>
      <c r="H7" s="13"/>
      <c r="I7" s="16"/>
      <c r="J7" s="8"/>
    </row>
    <row r="8" customFormat="false" ht="18" hidden="false" customHeight="false" outlineLevel="0" collapsed="false">
      <c r="A8" s="5"/>
      <c r="B8" s="12"/>
      <c r="C8" s="13" t="s">
        <v>8</v>
      </c>
      <c r="D8" s="13"/>
      <c r="E8" s="13"/>
      <c r="F8" s="13"/>
      <c r="G8" s="14" t="s">
        <v>9</v>
      </c>
      <c r="H8" s="17" t="n">
        <v>20000</v>
      </c>
      <c r="I8" s="16" t="s">
        <v>10</v>
      </c>
      <c r="J8" s="8"/>
    </row>
    <row r="9" customFormat="false" ht="15" hidden="false" customHeight="false" outlineLevel="0" collapsed="false">
      <c r="A9" s="5"/>
      <c r="B9" s="12"/>
      <c r="C9" s="13"/>
      <c r="D9" s="13"/>
      <c r="E9" s="13"/>
      <c r="F9" s="13"/>
      <c r="G9" s="13"/>
      <c r="H9" s="13"/>
      <c r="I9" s="16"/>
      <c r="J9" s="8"/>
    </row>
    <row r="10" customFormat="false" ht="18" hidden="false" customHeight="false" outlineLevel="0" collapsed="false">
      <c r="A10" s="5"/>
      <c r="B10" s="12"/>
      <c r="C10" s="13" t="s">
        <v>11</v>
      </c>
      <c r="D10" s="13"/>
      <c r="E10" s="13"/>
      <c r="F10" s="13"/>
      <c r="G10" s="14" t="s">
        <v>12</v>
      </c>
      <c r="H10" s="15" t="n">
        <v>2</v>
      </c>
      <c r="I10" s="16" t="s">
        <v>4</v>
      </c>
      <c r="J10" s="8"/>
    </row>
    <row r="11" customFormat="false" ht="15" hidden="false" customHeight="false" outlineLevel="0" collapsed="false">
      <c r="A11" s="5"/>
      <c r="B11" s="12"/>
      <c r="C11" s="13"/>
      <c r="D11" s="13"/>
      <c r="E11" s="13"/>
      <c r="F11" s="13"/>
      <c r="G11" s="13"/>
      <c r="H11" s="13"/>
      <c r="I11" s="16"/>
      <c r="J11" s="8"/>
    </row>
    <row r="12" customFormat="false" ht="18" hidden="false" customHeight="false" outlineLevel="0" collapsed="false">
      <c r="A12" s="5"/>
      <c r="B12" s="12"/>
      <c r="C12" s="13" t="s">
        <v>13</v>
      </c>
      <c r="D12" s="13"/>
      <c r="E12" s="13"/>
      <c r="F12" s="13"/>
      <c r="G12" s="14" t="s">
        <v>14</v>
      </c>
      <c r="H12" s="17" t="n">
        <v>20000</v>
      </c>
      <c r="I12" s="16" t="s">
        <v>10</v>
      </c>
      <c r="J12" s="8"/>
    </row>
    <row r="13" customFormat="false" ht="15" hidden="false" customHeight="false" outlineLevel="0" collapsed="false">
      <c r="A13" s="5"/>
      <c r="B13" s="12"/>
      <c r="C13" s="13"/>
      <c r="D13" s="13"/>
      <c r="E13" s="13"/>
      <c r="F13" s="13"/>
      <c r="G13" s="13"/>
      <c r="H13" s="13"/>
      <c r="I13" s="16"/>
      <c r="J13" s="8"/>
    </row>
    <row r="14" customFormat="false" ht="18" hidden="false" customHeight="false" outlineLevel="0" collapsed="false">
      <c r="A14" s="5"/>
      <c r="B14" s="12"/>
      <c r="C14" s="13" t="s">
        <v>15</v>
      </c>
      <c r="D14" s="13"/>
      <c r="E14" s="13"/>
      <c r="F14" s="13"/>
      <c r="G14" s="14" t="s">
        <v>16</v>
      </c>
      <c r="H14" s="15" t="n">
        <v>6.5</v>
      </c>
      <c r="I14" s="16" t="s">
        <v>4</v>
      </c>
      <c r="J14" s="8"/>
    </row>
    <row r="15" customFormat="false" ht="15.75" hidden="false" customHeight="false" outlineLevel="0" collapsed="false">
      <c r="A15" s="5"/>
      <c r="B15" s="18"/>
      <c r="C15" s="19"/>
      <c r="D15" s="19"/>
      <c r="E15" s="19"/>
      <c r="F15" s="19"/>
      <c r="G15" s="19"/>
      <c r="H15" s="19"/>
      <c r="I15" s="20"/>
      <c r="J15" s="8"/>
    </row>
    <row r="16" customFormat="false" ht="15" hidden="false" customHeight="false" outlineLevel="0" collapsed="false">
      <c r="A16" s="5"/>
      <c r="B16" s="6"/>
      <c r="C16" s="6"/>
      <c r="D16" s="6"/>
      <c r="E16" s="6"/>
      <c r="F16" s="6"/>
      <c r="G16" s="6"/>
      <c r="H16" s="6"/>
      <c r="I16" s="6"/>
      <c r="J16" s="8"/>
    </row>
    <row r="17" customFormat="false" ht="15.75" hidden="false" customHeight="false" outlineLevel="0" collapsed="false">
      <c r="A17" s="5"/>
      <c r="B17" s="6"/>
      <c r="C17" s="7" t="s">
        <v>17</v>
      </c>
      <c r="D17" s="6"/>
      <c r="E17" s="6"/>
      <c r="F17" s="6"/>
      <c r="G17" s="6"/>
      <c r="H17" s="6"/>
      <c r="I17" s="6"/>
      <c r="J17" s="8"/>
    </row>
    <row r="18" customFormat="false" ht="15" hidden="false" customHeight="false" outlineLevel="0" collapsed="false">
      <c r="A18" s="5"/>
      <c r="B18" s="9"/>
      <c r="C18" s="10"/>
      <c r="D18" s="10"/>
      <c r="E18" s="10"/>
      <c r="F18" s="10"/>
      <c r="G18" s="10"/>
      <c r="H18" s="10"/>
      <c r="I18" s="11"/>
      <c r="J18" s="8"/>
    </row>
    <row r="19" customFormat="false" ht="18" hidden="false" customHeight="false" outlineLevel="0" collapsed="false">
      <c r="A19" s="5"/>
      <c r="B19" s="12"/>
      <c r="C19" s="13" t="s">
        <v>18</v>
      </c>
      <c r="D19" s="13"/>
      <c r="E19" s="13"/>
      <c r="F19" s="13"/>
      <c r="G19" s="13" t="s">
        <v>19</v>
      </c>
      <c r="H19" s="21" t="n">
        <f aca="false">H6*H4^2/8</f>
        <v>100940</v>
      </c>
      <c r="I19" s="16" t="s">
        <v>20</v>
      </c>
      <c r="J19" s="8"/>
    </row>
    <row r="20" customFormat="false" ht="15" hidden="false" customHeight="false" outlineLevel="0" collapsed="false">
      <c r="A20" s="5"/>
      <c r="B20" s="12"/>
      <c r="C20" s="13"/>
      <c r="D20" s="13"/>
      <c r="E20" s="13"/>
      <c r="F20" s="13"/>
      <c r="G20" s="13"/>
      <c r="H20" s="13"/>
      <c r="I20" s="16"/>
      <c r="J20" s="8"/>
    </row>
    <row r="21" customFormat="false" ht="18" hidden="false" customHeight="false" outlineLevel="0" collapsed="false">
      <c r="A21" s="5"/>
      <c r="B21" s="12"/>
      <c r="C21" s="13" t="s">
        <v>21</v>
      </c>
      <c r="D21" s="13"/>
      <c r="E21" s="13"/>
      <c r="F21" s="13"/>
      <c r="G21" s="13" t="s">
        <v>22</v>
      </c>
      <c r="H21" s="21"/>
      <c r="I21" s="16" t="s">
        <v>23</v>
      </c>
      <c r="J21" s="8"/>
    </row>
    <row r="22" customFormat="false" ht="15" hidden="false" customHeight="false" outlineLevel="0" collapsed="false">
      <c r="A22" s="5"/>
      <c r="B22" s="12"/>
      <c r="C22" s="13"/>
      <c r="D22" s="13"/>
      <c r="E22" s="13"/>
      <c r="F22" s="13"/>
      <c r="G22" s="13"/>
      <c r="H22" s="13"/>
      <c r="I22" s="16"/>
      <c r="J22" s="8"/>
    </row>
    <row r="23" customFormat="false" ht="18" hidden="false" customHeight="false" outlineLevel="0" collapsed="false">
      <c r="A23" s="5"/>
      <c r="B23" s="12"/>
      <c r="C23" s="13" t="s">
        <v>24</v>
      </c>
      <c r="D23" s="13"/>
      <c r="E23" s="13"/>
      <c r="F23" s="13"/>
      <c r="G23" s="13" t="s">
        <v>25</v>
      </c>
      <c r="H23" s="21"/>
      <c r="I23" s="16" t="s">
        <v>4</v>
      </c>
      <c r="J23" s="8"/>
    </row>
    <row r="24" customFormat="false" ht="15.75" hidden="false" customHeight="false" outlineLevel="0" collapsed="false">
      <c r="A24" s="5"/>
      <c r="B24" s="18"/>
      <c r="C24" s="19"/>
      <c r="D24" s="19"/>
      <c r="E24" s="19"/>
      <c r="F24" s="19"/>
      <c r="G24" s="19"/>
      <c r="H24" s="19"/>
      <c r="I24" s="20"/>
      <c r="J24" s="8"/>
    </row>
    <row r="25" customFormat="false" ht="15" hidden="false" customHeight="false" outlineLevel="0" collapsed="false">
      <c r="A25" s="5"/>
      <c r="B25" s="6"/>
      <c r="C25" s="6"/>
      <c r="D25" s="6"/>
      <c r="E25" s="6"/>
      <c r="F25" s="6"/>
      <c r="G25" s="6"/>
      <c r="H25" s="6"/>
      <c r="I25" s="6"/>
      <c r="J25" s="8"/>
    </row>
    <row r="26" customFormat="false" ht="15" hidden="false" customHeight="false" outlineLevel="0" collapsed="false">
      <c r="A26" s="5"/>
      <c r="B26" s="6"/>
      <c r="C26" s="7" t="s">
        <v>26</v>
      </c>
      <c r="D26" s="6"/>
      <c r="E26" s="6"/>
      <c r="F26" s="6"/>
      <c r="G26" s="6"/>
      <c r="H26" s="6"/>
      <c r="I26" s="6"/>
      <c r="J26" s="8"/>
    </row>
    <row r="27" customFormat="false" ht="15" hidden="false" customHeight="false" outlineLevel="0" collapsed="false">
      <c r="A27" s="5"/>
      <c r="B27" s="22"/>
      <c r="C27" s="22"/>
      <c r="D27" s="22"/>
      <c r="E27" s="22"/>
      <c r="F27" s="22"/>
      <c r="G27" s="22"/>
      <c r="H27" s="22"/>
      <c r="I27" s="22"/>
      <c r="J27" s="8"/>
    </row>
    <row r="28" customFormat="false" ht="15" hidden="false" customHeight="false" outlineLevel="0" collapsed="false">
      <c r="A28" s="5"/>
      <c r="B28" s="22"/>
      <c r="C28" s="22"/>
      <c r="D28" s="22"/>
      <c r="E28" s="22"/>
      <c r="F28" s="22"/>
      <c r="G28" s="22"/>
      <c r="H28" s="22"/>
      <c r="I28" s="22"/>
      <c r="J28" s="8"/>
    </row>
    <row r="29" customFormat="false" ht="15" hidden="false" customHeight="false" outlineLevel="0" collapsed="false">
      <c r="A29" s="5"/>
      <c r="B29" s="22"/>
      <c r="C29" s="22"/>
      <c r="D29" s="22"/>
      <c r="E29" s="22"/>
      <c r="F29" s="22"/>
      <c r="G29" s="22"/>
      <c r="H29" s="22"/>
      <c r="I29" s="22"/>
      <c r="J29" s="8"/>
    </row>
    <row r="30" customFormat="false" ht="15" hidden="false" customHeight="false" outlineLevel="0" collapsed="false">
      <c r="A30" s="5"/>
      <c r="B30" s="22"/>
      <c r="C30" s="22"/>
      <c r="D30" s="22"/>
      <c r="E30" s="22"/>
      <c r="F30" s="22"/>
      <c r="G30" s="22"/>
      <c r="H30" s="22"/>
      <c r="I30" s="22"/>
      <c r="J30" s="8"/>
    </row>
    <row r="31" customFormat="false" ht="15" hidden="false" customHeight="false" outlineLevel="0" collapsed="false">
      <c r="A31" s="5"/>
      <c r="B31" s="22"/>
      <c r="C31" s="22"/>
      <c r="D31" s="22"/>
      <c r="E31" s="22"/>
      <c r="F31" s="22"/>
      <c r="G31" s="22"/>
      <c r="H31" s="22"/>
      <c r="I31" s="22"/>
      <c r="J31" s="8"/>
    </row>
    <row r="32" customFormat="false" ht="15" hidden="false" customHeight="false" outlineLevel="0" collapsed="false">
      <c r="A32" s="5"/>
      <c r="B32" s="22"/>
      <c r="C32" s="22"/>
      <c r="D32" s="22"/>
      <c r="E32" s="22"/>
      <c r="F32" s="22"/>
      <c r="G32" s="22"/>
      <c r="H32" s="22"/>
      <c r="I32" s="22"/>
      <c r="J32" s="8"/>
    </row>
    <row r="33" customFormat="false" ht="15" hidden="false" customHeight="false" outlineLevel="0" collapsed="false">
      <c r="A33" s="5"/>
      <c r="B33" s="22"/>
      <c r="C33" s="22"/>
      <c r="D33" s="22"/>
      <c r="E33" s="22"/>
      <c r="F33" s="22"/>
      <c r="G33" s="22"/>
      <c r="H33" s="22"/>
      <c r="I33" s="22"/>
      <c r="J33" s="8"/>
    </row>
    <row r="34" customFormat="false" ht="15" hidden="false" customHeight="false" outlineLevel="0" collapsed="false">
      <c r="A34" s="5"/>
      <c r="B34" s="22"/>
      <c r="C34" s="22"/>
      <c r="D34" s="22"/>
      <c r="E34" s="22"/>
      <c r="F34" s="22"/>
      <c r="G34" s="22"/>
      <c r="H34" s="22"/>
      <c r="I34" s="22"/>
      <c r="J34" s="8"/>
    </row>
    <row r="35" customFormat="false" ht="15" hidden="false" customHeight="false" outlineLevel="0" collapsed="false">
      <c r="A35" s="5"/>
      <c r="B35" s="22"/>
      <c r="C35" s="22"/>
      <c r="D35" s="22"/>
      <c r="E35" s="22"/>
      <c r="F35" s="22"/>
      <c r="G35" s="22"/>
      <c r="H35" s="22"/>
      <c r="I35" s="22"/>
      <c r="J35" s="8"/>
    </row>
    <row r="36" customFormat="false" ht="15" hidden="false" customHeight="false" outlineLevel="0" collapsed="false">
      <c r="A36" s="5"/>
      <c r="B36" s="22"/>
      <c r="C36" s="22"/>
      <c r="D36" s="22"/>
      <c r="E36" s="22"/>
      <c r="F36" s="22"/>
      <c r="G36" s="22"/>
      <c r="H36" s="22"/>
      <c r="I36" s="22"/>
      <c r="J36" s="8"/>
    </row>
    <row r="37" customFormat="false" ht="15" hidden="false" customHeight="false" outlineLevel="0" collapsed="false">
      <c r="A37" s="5"/>
      <c r="B37" s="22"/>
      <c r="C37" s="22"/>
      <c r="D37" s="22"/>
      <c r="E37" s="22"/>
      <c r="F37" s="22"/>
      <c r="G37" s="22"/>
      <c r="H37" s="22"/>
      <c r="I37" s="22"/>
      <c r="J37" s="8"/>
    </row>
    <row r="38" customFormat="false" ht="15" hidden="false" customHeight="false" outlineLevel="0" collapsed="false">
      <c r="A38" s="5"/>
      <c r="B38" s="22"/>
      <c r="C38" s="22"/>
      <c r="D38" s="22"/>
      <c r="E38" s="22"/>
      <c r="F38" s="22"/>
      <c r="G38" s="22"/>
      <c r="H38" s="22"/>
      <c r="I38" s="22"/>
      <c r="J38" s="8"/>
    </row>
    <row r="39" customFormat="false" ht="15" hidden="false" customHeight="false" outlineLevel="0" collapsed="false">
      <c r="A39" s="5"/>
      <c r="B39" s="22"/>
      <c r="C39" s="22"/>
      <c r="D39" s="22"/>
      <c r="E39" s="22"/>
      <c r="F39" s="22"/>
      <c r="G39" s="22"/>
      <c r="H39" s="22"/>
      <c r="I39" s="22"/>
      <c r="J39" s="8"/>
    </row>
    <row r="40" customFormat="false" ht="15" hidden="false" customHeight="false" outlineLevel="0" collapsed="false">
      <c r="A40" s="5"/>
      <c r="B40" s="22"/>
      <c r="C40" s="22"/>
      <c r="D40" s="22"/>
      <c r="E40" s="22"/>
      <c r="F40" s="22"/>
      <c r="G40" s="22"/>
      <c r="H40" s="22"/>
      <c r="I40" s="22"/>
      <c r="J40" s="8"/>
    </row>
    <row r="41" customFormat="false" ht="15" hidden="false" customHeight="false" outlineLevel="0" collapsed="false">
      <c r="A41" s="5"/>
      <c r="B41" s="22"/>
      <c r="C41" s="22"/>
      <c r="D41" s="22"/>
      <c r="E41" s="22"/>
      <c r="F41" s="22"/>
      <c r="G41" s="22"/>
      <c r="H41" s="22"/>
      <c r="I41" s="22"/>
      <c r="J41" s="8"/>
    </row>
    <row r="42" customFormat="false" ht="15.75" hidden="false" customHeight="false" outlineLevel="0" collapsed="false">
      <c r="A42" s="23"/>
      <c r="B42" s="24"/>
      <c r="C42" s="24"/>
      <c r="D42" s="24"/>
      <c r="E42" s="24"/>
      <c r="F42" s="24"/>
      <c r="G42" s="24"/>
      <c r="H42" s="24"/>
      <c r="I42" s="24"/>
      <c r="J42" s="25"/>
    </row>
    <row r="46" customFormat="false" ht="15" hidden="false" customHeight="false" outlineLevel="0" collapsed="false">
      <c r="C46" s="26" t="n">
        <v>3.5</v>
      </c>
    </row>
    <row r="47" customFormat="false" ht="15" hidden="false" customHeight="false" outlineLevel="0" collapsed="false">
      <c r="C47" s="26" t="n">
        <v>7</v>
      </c>
    </row>
    <row r="48" customFormat="false" ht="15" hidden="false" customHeight="false" outlineLevel="0" collapsed="false">
      <c r="C48" s="26" t="n">
        <v>10.5</v>
      </c>
    </row>
    <row r="49" customFormat="false" ht="15" hidden="false" customHeight="false" outlineLevel="0" collapsed="false">
      <c r="C49" s="26" t="n">
        <v>14</v>
      </c>
    </row>
  </sheetData>
  <sheetProtection sheet="false"/>
  <mergeCells count="1">
    <mergeCell ref="D1:H1"/>
  </mergeCells>
  <dataValidations count="4">
    <dataValidation allowBlank="true" operator="between" prompt="Ergebnis" showDropDown="false" showErrorMessage="true" showInputMessage="true" sqref="H19 H21 H23" type="none">
      <formula1>0</formula1>
      <formula2>0</formula2>
    </dataValidation>
    <dataValidation allowBlank="true" operator="between" prompt="Nutzereingabe " showDropDown="false" showErrorMessage="true" showInputMessage="true" sqref="H4" type="list">
      <formula1>Einfeldträger1.1</formula1>
      <formula2>0</formula2>
    </dataValidation>
    <dataValidation allowBlank="true" error="Bitte geben Sie ein Zahl ein!" operator="between" prompt="Nutzereingabe" showDropDown="false" showErrorMessage="true" showInputMessage="true" sqref="H6" type="decimal">
      <formula1>0</formula1>
      <formula2>1000000</formula2>
    </dataValidation>
    <dataValidation allowBlank="true" error="Bitte geben Sie eine Zahl ein!" operator="between" prompt="Nutzereingabe" showDropDown="false" showErrorMessage="true" showInputMessage="true" sqref="H8 H10 H12 H14" type="decimal">
      <formula1>0</formula1>
      <formula2>1000000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3.70918367346939" collapsed="true"/>
    <col min="2" max="2" hidden="false" style="0" width="2.70918367346939" collapsed="true"/>
    <col min="3" max="9" hidden="false" style="0" width="10.7295918367347" collapsed="true"/>
    <col min="10" max="10" hidden="false" style="0" width="2.85204081632653" collapsed="true"/>
    <col min="11" max="1025" hidden="false" style="0" width="10.7295918367347" collapsed="true"/>
  </cols>
  <sheetData>
    <row r="1" customFormat="false" ht="15.75" hidden="false" customHeight="false" outlineLevel="0" collapsed="false"/>
    <row r="2" customFormat="false" ht="15" hidden="false" customHeight="false" outlineLevel="0" collapsed="false">
      <c r="A2" s="1"/>
      <c r="B2" s="27"/>
      <c r="C2" s="28" t="s">
        <v>27</v>
      </c>
      <c r="D2" s="28"/>
      <c r="E2" s="28"/>
      <c r="F2" s="28"/>
      <c r="G2" s="28"/>
      <c r="H2" s="28"/>
      <c r="I2" s="28"/>
      <c r="J2" s="4"/>
      <c r="K2"/>
    </row>
    <row r="3" customFormat="false" ht="15.75" hidden="false" customHeight="false" outlineLevel="0" collapsed="false">
      <c r="A3" s="5"/>
      <c r="B3" s="22"/>
      <c r="C3" s="22" t="s">
        <v>1</v>
      </c>
      <c r="D3" s="22"/>
      <c r="E3" s="22"/>
      <c r="F3" s="22"/>
      <c r="G3" s="22"/>
      <c r="H3" s="22"/>
      <c r="I3" s="22"/>
      <c r="J3" s="8"/>
    </row>
    <row r="4" customFormat="false" ht="15" hidden="false" customHeight="false" outlineLevel="0" collapsed="false">
      <c r="A4" s="5"/>
      <c r="B4" s="29"/>
      <c r="C4" s="30"/>
      <c r="D4" s="30"/>
      <c r="E4" s="30"/>
      <c r="F4" s="30"/>
      <c r="G4" s="30"/>
      <c r="H4" s="30"/>
      <c r="I4" s="31"/>
      <c r="J4" s="8"/>
    </row>
    <row r="5" customFormat="false" ht="15" hidden="false" customHeight="false" outlineLevel="0" collapsed="false">
      <c r="A5" s="5"/>
      <c r="B5" s="32"/>
      <c r="C5" s="33" t="s">
        <v>28</v>
      </c>
      <c r="D5" s="33"/>
      <c r="E5" s="33"/>
      <c r="F5" s="33"/>
      <c r="G5" s="14" t="s">
        <v>29</v>
      </c>
      <c r="H5" s="34" t="n">
        <v>30</v>
      </c>
      <c r="I5" s="35" t="s">
        <v>30</v>
      </c>
      <c r="J5" s="8"/>
    </row>
    <row r="6" customFormat="false" ht="15" hidden="false" customHeight="false" outlineLevel="0" collapsed="false">
      <c r="A6" s="5"/>
      <c r="B6" s="32"/>
      <c r="C6" s="33"/>
      <c r="D6" s="33"/>
      <c r="E6" s="33"/>
      <c r="F6" s="33"/>
      <c r="G6" s="33"/>
      <c r="H6" s="33"/>
      <c r="I6" s="35"/>
      <c r="J6" s="8"/>
    </row>
    <row r="7" customFormat="false" ht="15" hidden="false" customHeight="false" outlineLevel="0" collapsed="false">
      <c r="A7" s="5"/>
      <c r="B7" s="32"/>
      <c r="C7" s="33" t="s">
        <v>31</v>
      </c>
      <c r="D7" s="33"/>
      <c r="E7" s="33"/>
      <c r="F7" s="33"/>
      <c r="G7" s="14" t="s">
        <v>32</v>
      </c>
      <c r="H7" s="34" t="n">
        <v>30</v>
      </c>
      <c r="I7" s="35" t="s">
        <v>30</v>
      </c>
      <c r="J7" s="8"/>
    </row>
    <row r="8" customFormat="false" ht="15" hidden="false" customHeight="false" outlineLevel="0" collapsed="false">
      <c r="A8" s="5"/>
      <c r="B8" s="32"/>
      <c r="C8" s="33"/>
      <c r="D8" s="33"/>
      <c r="E8" s="33"/>
      <c r="F8" s="33"/>
      <c r="G8" s="33"/>
      <c r="H8" s="33"/>
      <c r="I8" s="35"/>
      <c r="J8" s="8"/>
    </row>
    <row r="9" customFormat="false" ht="15" hidden="false" customHeight="false" outlineLevel="0" collapsed="false">
      <c r="A9" s="5"/>
      <c r="B9" s="32"/>
      <c r="C9" s="33" t="s">
        <v>33</v>
      </c>
      <c r="D9" s="33"/>
      <c r="E9" s="33"/>
      <c r="F9" s="33"/>
      <c r="G9" s="14" t="s">
        <v>34</v>
      </c>
      <c r="H9" s="34" t="n">
        <v>1.1</v>
      </c>
      <c r="I9" s="35" t="s">
        <v>30</v>
      </c>
      <c r="J9" s="8"/>
    </row>
    <row r="10" customFormat="false" ht="15" hidden="false" customHeight="false" outlineLevel="0" collapsed="false">
      <c r="A10" s="5"/>
      <c r="B10" s="32"/>
      <c r="C10" s="33"/>
      <c r="D10" s="33"/>
      <c r="E10" s="33"/>
      <c r="F10" s="33"/>
      <c r="G10" s="33"/>
      <c r="H10" s="33"/>
      <c r="I10" s="35"/>
      <c r="J10" s="8"/>
    </row>
    <row r="11" customFormat="false" ht="15" hidden="false" customHeight="false" outlineLevel="0" collapsed="false">
      <c r="A11" s="5"/>
      <c r="B11" s="32"/>
      <c r="C11" s="33" t="s">
        <v>35</v>
      </c>
      <c r="D11" s="33"/>
      <c r="E11" s="33"/>
      <c r="F11" s="33"/>
      <c r="G11" s="14" t="s">
        <v>36</v>
      </c>
      <c r="H11" s="34" t="n">
        <v>1.9</v>
      </c>
      <c r="I11" s="35" t="s">
        <v>30</v>
      </c>
      <c r="J11" s="8"/>
    </row>
    <row r="12" customFormat="false" ht="15" hidden="false" customHeight="false" outlineLevel="0" collapsed="false">
      <c r="A12" s="5"/>
      <c r="B12" s="32"/>
      <c r="C12" s="33"/>
      <c r="D12" s="33"/>
      <c r="E12" s="33"/>
      <c r="F12" s="33"/>
      <c r="G12" s="33"/>
      <c r="H12" s="33"/>
      <c r="I12" s="35"/>
      <c r="J12" s="8"/>
    </row>
    <row r="13" customFormat="false" ht="15.75" hidden="false" customHeight="false" outlineLevel="0" collapsed="false">
      <c r="A13" s="5"/>
      <c r="B13" s="36"/>
      <c r="C13" s="37" t="s">
        <v>37</v>
      </c>
      <c r="D13" s="37"/>
      <c r="E13" s="37"/>
      <c r="F13" s="37"/>
      <c r="G13" s="38" t="s">
        <v>38</v>
      </c>
      <c r="H13" s="39" t="n">
        <v>7850</v>
      </c>
      <c r="I13" s="40" t="s">
        <v>39</v>
      </c>
      <c r="J13" s="8"/>
    </row>
    <row r="14" customFormat="false" ht="15" hidden="false" customHeight="false" outlineLevel="0" collapsed="false">
      <c r="A14" s="5"/>
      <c r="B14" s="22"/>
      <c r="C14" s="22"/>
      <c r="D14" s="22"/>
      <c r="E14" s="22"/>
      <c r="F14" s="22"/>
      <c r="G14" s="22"/>
      <c r="H14" s="22"/>
      <c r="I14" s="22"/>
      <c r="J14" s="8"/>
    </row>
    <row r="15" customFormat="false" ht="15.75" hidden="false" customHeight="false" outlineLevel="0" collapsed="false">
      <c r="A15" s="5"/>
      <c r="B15" s="22"/>
      <c r="C15" s="22" t="s">
        <v>17</v>
      </c>
      <c r="D15" s="22"/>
      <c r="E15" s="22"/>
      <c r="F15" s="22"/>
      <c r="G15" s="22"/>
      <c r="H15" s="22"/>
      <c r="I15" s="22"/>
      <c r="J15" s="8"/>
    </row>
    <row r="16" customFormat="false" ht="15" hidden="false" customHeight="false" outlineLevel="0" collapsed="false">
      <c r="A16" s="5"/>
      <c r="B16" s="29"/>
      <c r="C16" s="30"/>
      <c r="D16" s="30"/>
      <c r="E16" s="30"/>
      <c r="F16" s="30"/>
      <c r="G16" s="30"/>
      <c r="H16" s="30"/>
      <c r="I16" s="31"/>
      <c r="J16" s="8"/>
    </row>
    <row r="17" customFormat="false" ht="15" hidden="false" customHeight="false" outlineLevel="0" collapsed="false">
      <c r="A17" s="5"/>
      <c r="B17" s="32"/>
      <c r="C17" s="33" t="s">
        <v>40</v>
      </c>
      <c r="D17" s="33"/>
      <c r="E17" s="33"/>
      <c r="F17" s="33"/>
      <c r="G17" s="14" t="s">
        <v>41</v>
      </c>
      <c r="H17" s="41" t="n">
        <f aca="false">H5*H7-((H7/2-H9/2)*(H5-2*H11)*2)</f>
        <v>142.82</v>
      </c>
      <c r="I17" s="35" t="s">
        <v>42</v>
      </c>
      <c r="J17" s="8"/>
    </row>
    <row r="18" customFormat="false" ht="15" hidden="false" customHeight="false" outlineLevel="0" collapsed="false">
      <c r="A18" s="5"/>
      <c r="B18" s="32"/>
      <c r="C18" s="33"/>
      <c r="D18" s="33"/>
      <c r="E18" s="33"/>
      <c r="F18" s="33"/>
      <c r="G18" s="33"/>
      <c r="H18" s="33"/>
      <c r="I18" s="35"/>
      <c r="J18" s="8"/>
    </row>
    <row r="19" customFormat="false" ht="18.75" hidden="false" customHeight="false" outlineLevel="0" collapsed="false">
      <c r="A19" s="5"/>
      <c r="B19" s="32"/>
      <c r="C19" s="33" t="s">
        <v>43</v>
      </c>
      <c r="D19" s="33"/>
      <c r="E19" s="33"/>
      <c r="F19" s="33"/>
      <c r="G19" s="14" t="s">
        <v>44</v>
      </c>
      <c r="H19" s="41" t="n">
        <f aca="false">(H7*H5^3-(H7-H9)*(H5-2*H11)^3)/12</f>
        <v>24186.7800666667</v>
      </c>
      <c r="I19" s="35" t="s">
        <v>45</v>
      </c>
      <c r="J19" s="8"/>
    </row>
    <row r="20" customFormat="false" ht="15" hidden="false" customHeight="false" outlineLevel="0" collapsed="false">
      <c r="A20" s="5"/>
      <c r="B20" s="32"/>
      <c r="C20" s="33"/>
      <c r="D20" s="33"/>
      <c r="E20" s="33"/>
      <c r="F20" s="33"/>
      <c r="G20" s="33"/>
      <c r="H20" s="33"/>
      <c r="I20" s="35"/>
      <c r="J20" s="8"/>
    </row>
    <row r="21" customFormat="false" ht="18.75" hidden="false" customHeight="false" outlineLevel="0" collapsed="false">
      <c r="A21" s="5"/>
      <c r="B21" s="36"/>
      <c r="C21" s="37" t="s">
        <v>46</v>
      </c>
      <c r="D21" s="37"/>
      <c r="E21" s="37"/>
      <c r="F21" s="37"/>
      <c r="G21" s="38" t="s">
        <v>47</v>
      </c>
      <c r="H21" s="42" t="n">
        <f aca="false">H17/10000*H13*10</f>
        <v>1121.137</v>
      </c>
      <c r="I21" s="40" t="s">
        <v>7</v>
      </c>
      <c r="J21" s="8"/>
    </row>
    <row r="22" customFormat="false" ht="15" hidden="false" customHeight="false" outlineLevel="0" collapsed="false">
      <c r="A22" s="5"/>
      <c r="B22" s="22"/>
      <c r="C22" s="22"/>
      <c r="D22" s="22"/>
      <c r="E22" s="22"/>
      <c r="F22" s="22"/>
      <c r="G22" s="22"/>
      <c r="H22" s="22"/>
      <c r="I22" s="22"/>
      <c r="J22" s="8"/>
    </row>
    <row r="23" customFormat="false" ht="15.75" hidden="false" customHeight="false" outlineLevel="0" collapsed="false">
      <c r="A23" s="5"/>
      <c r="B23" s="22"/>
      <c r="C23" s="22" t="s">
        <v>48</v>
      </c>
      <c r="D23" s="22"/>
      <c r="E23" s="22"/>
      <c r="F23" s="22"/>
      <c r="G23" s="22"/>
      <c r="H23" s="22"/>
      <c r="I23" s="22"/>
      <c r="J23" s="8"/>
    </row>
    <row r="24" customFormat="false" ht="15" hidden="false" customHeight="false" outlineLevel="0" collapsed="false">
      <c r="A24" s="5"/>
      <c r="B24" s="29"/>
      <c r="C24" s="30"/>
      <c r="D24" s="30"/>
      <c r="E24" s="30"/>
      <c r="F24" s="30"/>
      <c r="G24" s="30"/>
      <c r="H24" s="30"/>
      <c r="I24" s="31"/>
      <c r="J24" s="8"/>
    </row>
    <row r="25" customFormat="false" ht="15" hidden="false" customHeight="false" outlineLevel="0" collapsed="false">
      <c r="A25" s="5"/>
      <c r="B25" s="32"/>
      <c r="C25" s="33"/>
      <c r="D25" s="33"/>
      <c r="E25" s="33"/>
      <c r="F25" s="33"/>
      <c r="G25" s="33"/>
      <c r="H25" s="33"/>
      <c r="I25" s="35"/>
      <c r="J25" s="8"/>
    </row>
    <row r="26" customFormat="false" ht="15" hidden="false" customHeight="false" outlineLevel="0" collapsed="false">
      <c r="A26" s="5"/>
      <c r="B26" s="32"/>
      <c r="C26" s="33"/>
      <c r="D26" s="33"/>
      <c r="E26" s="33"/>
      <c r="F26" s="33"/>
      <c r="G26" s="33"/>
      <c r="H26" s="33"/>
      <c r="I26" s="35"/>
      <c r="J26" s="8"/>
    </row>
    <row r="27" customFormat="false" ht="15" hidden="false" customHeight="false" outlineLevel="0" collapsed="false">
      <c r="A27" s="5"/>
      <c r="B27" s="32"/>
      <c r="C27" s="33"/>
      <c r="D27" s="33"/>
      <c r="E27" s="33"/>
      <c r="F27" s="33"/>
      <c r="G27" s="33"/>
      <c r="H27" s="33"/>
      <c r="I27" s="35"/>
      <c r="J27" s="8"/>
    </row>
    <row r="28" customFormat="false" ht="15" hidden="false" customHeight="false" outlineLevel="0" collapsed="false">
      <c r="A28" s="5"/>
      <c r="B28" s="32"/>
      <c r="C28" s="33"/>
      <c r="D28" s="33"/>
      <c r="E28" s="33"/>
      <c r="F28" s="33"/>
      <c r="G28" s="33"/>
      <c r="H28" s="33"/>
      <c r="I28" s="35"/>
      <c r="J28" s="8"/>
    </row>
    <row r="29" customFormat="false" ht="15" hidden="false" customHeight="false" outlineLevel="0" collapsed="false">
      <c r="A29" s="5"/>
      <c r="B29" s="32"/>
      <c r="C29" s="33"/>
      <c r="D29" s="33"/>
      <c r="E29" s="33"/>
      <c r="F29" s="33"/>
      <c r="G29" s="33"/>
      <c r="H29" s="33"/>
      <c r="I29" s="35"/>
      <c r="J29" s="8"/>
    </row>
    <row r="30" customFormat="false" ht="15" hidden="false" customHeight="false" outlineLevel="0" collapsed="false">
      <c r="A30" s="5"/>
      <c r="B30" s="32"/>
      <c r="C30" s="33"/>
      <c r="D30" s="33"/>
      <c r="E30" s="33"/>
      <c r="F30" s="33"/>
      <c r="G30" s="33"/>
      <c r="H30" s="33"/>
      <c r="I30" s="35"/>
      <c r="J30" s="8"/>
    </row>
    <row r="31" customFormat="false" ht="15" hidden="false" customHeight="false" outlineLevel="0" collapsed="false">
      <c r="A31" s="5"/>
      <c r="B31" s="32"/>
      <c r="C31" s="33"/>
      <c r="D31" s="33"/>
      <c r="E31" s="33"/>
      <c r="F31" s="33"/>
      <c r="G31" s="33"/>
      <c r="H31" s="33"/>
      <c r="I31" s="35"/>
      <c r="J31" s="8"/>
    </row>
    <row r="32" customFormat="false" ht="15" hidden="false" customHeight="false" outlineLevel="0" collapsed="false">
      <c r="A32" s="5"/>
      <c r="B32" s="32"/>
      <c r="C32" s="33"/>
      <c r="D32" s="33"/>
      <c r="E32" s="33"/>
      <c r="F32" s="33"/>
      <c r="G32" s="33"/>
      <c r="H32" s="33"/>
      <c r="I32" s="35"/>
      <c r="J32" s="8"/>
    </row>
    <row r="33" customFormat="false" ht="15" hidden="false" customHeight="false" outlineLevel="0" collapsed="false">
      <c r="A33" s="5"/>
      <c r="B33" s="32"/>
      <c r="C33" s="33"/>
      <c r="D33" s="33"/>
      <c r="E33" s="33"/>
      <c r="F33" s="33"/>
      <c r="G33" s="33"/>
      <c r="H33" s="33"/>
      <c r="I33" s="35"/>
      <c r="J33" s="8"/>
    </row>
    <row r="34" customFormat="false" ht="15" hidden="false" customHeight="false" outlineLevel="0" collapsed="false">
      <c r="A34" s="5"/>
      <c r="B34" s="32"/>
      <c r="C34" s="33"/>
      <c r="D34" s="33"/>
      <c r="E34" s="33"/>
      <c r="F34" s="33"/>
      <c r="G34" s="33"/>
      <c r="H34" s="33"/>
      <c r="I34" s="35"/>
      <c r="J34" s="8"/>
    </row>
    <row r="35" customFormat="false" ht="15.75" hidden="false" customHeight="false" outlineLevel="0" collapsed="false">
      <c r="A35" s="5"/>
      <c r="B35" s="36"/>
      <c r="C35" s="37"/>
      <c r="D35" s="37"/>
      <c r="E35" s="37"/>
      <c r="F35" s="37"/>
      <c r="G35" s="37"/>
      <c r="H35" s="37"/>
      <c r="I35" s="40"/>
      <c r="J35" s="8"/>
    </row>
    <row r="36" customFormat="false" ht="15.75" hidden="false" customHeight="false" outlineLevel="0" collapsed="false">
      <c r="A36" s="23"/>
      <c r="B36" s="24"/>
      <c r="C36" s="24"/>
      <c r="D36" s="24"/>
      <c r="E36" s="24"/>
      <c r="F36" s="24"/>
      <c r="G36" s="24"/>
      <c r="H36" s="24"/>
      <c r="I36" s="24"/>
      <c r="J36" s="25"/>
    </row>
  </sheetData>
  <sheetProtection sheet="false"/>
  <mergeCells count="1">
    <mergeCell ref="C2:I2"/>
  </mergeCells>
  <dataValidations count="5">
    <dataValidation allowBlank="true" error="Bitte geben Sie eine Zahl ein!" operator="between" prompt="Nutzereingabe " showDropDown="false" showErrorMessage="true" showInputMessage="true" sqref="H5" type="decimal">
      <formula1>0</formula1>
      <formula2>1000</formula2>
    </dataValidation>
    <dataValidation allowBlank="true" error="Bitte geben Sie eine Zahl ein!" operator="between" prompt="Nutzereingabe" showDropDown="false" showErrorMessage="true" showInputMessage="true" sqref="H7 H9 H11" type="decimal">
      <formula1>0</formula1>
      <formula2>1000</formula2>
    </dataValidation>
    <dataValidation allowBlank="true" error="Bitte geben Sie eine Zahl ein!" operator="between" prompt="Nutzereingabe" showDropDown="false" showErrorMessage="true" showInputMessage="true" sqref="H13" type="decimal">
      <formula1>0</formula1>
      <formula2>1000000</formula2>
    </dataValidation>
    <dataValidation allowBlank="true" operator="between" prompt="Ergebnis " showDropDown="false" showErrorMessage="true" showInputMessage="true" sqref="H17 H21" type="none">
      <formula1>0</formula1>
      <formula2>0</formula2>
    </dataValidation>
    <dataValidation allowBlank="true" operator="between" prompt="Ergebnis" showDropDown="false" showErrorMessage="true" showInputMessage="true" sqref="H19" type="none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7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2.14285714285714" collapsed="true"/>
    <col min="2" max="4" hidden="false" style="0" width="15.7142857142857" collapsed="true"/>
    <col min="5" max="5" hidden="false" style="0" width="3.14285714285714" collapsed="true"/>
    <col min="6" max="6" hidden="false" style="0" width="18.7091836734694" collapsed="true"/>
    <col min="7" max="8" hidden="false" style="0" width="14.7040816326531" collapsed="true"/>
    <col min="9" max="1025" hidden="false" style="0" width="10.7295918367347" collapsed="true"/>
  </cols>
  <sheetData>
    <row r="1" customFormat="false" ht="15.75" hidden="false" customHeight="false" outlineLevel="0" collapsed="false">
      <c r="A1" s="43"/>
      <c r="B1" s="43"/>
      <c r="C1" s="43"/>
      <c r="D1" s="43"/>
      <c r="E1" s="43"/>
      <c r="F1" s="43"/>
      <c r="G1" s="43"/>
      <c r="H1" s="43"/>
      <c r="I1" s="43"/>
      <c r="J1"/>
    </row>
    <row r="2" customFormat="false" ht="33.75" hidden="false" customHeight="true" outlineLevel="0" collapsed="false">
      <c r="A2" s="43"/>
      <c r="B2" s="44" t="s">
        <v>49</v>
      </c>
      <c r="C2" s="45" t="s">
        <v>50</v>
      </c>
      <c r="D2" s="46" t="s">
        <v>51</v>
      </c>
      <c r="E2" s="43"/>
      <c r="F2" s="46" t="s">
        <v>52</v>
      </c>
      <c r="G2" s="47" t="s">
        <v>53</v>
      </c>
      <c r="H2" s="48" t="s">
        <v>54</v>
      </c>
      <c r="I2" s="43"/>
    </row>
    <row r="3" customFormat="false" ht="15" hidden="false" customHeight="false" outlineLevel="0" collapsed="false">
      <c r="A3" s="43"/>
      <c r="B3" s="49" t="s">
        <v>4</v>
      </c>
      <c r="C3" s="50" t="s">
        <v>4</v>
      </c>
      <c r="D3" s="51" t="s">
        <v>4</v>
      </c>
      <c r="E3" s="43"/>
      <c r="F3" s="51" t="s">
        <v>7</v>
      </c>
      <c r="G3" s="52" t="s">
        <v>10</v>
      </c>
      <c r="H3" s="53" t="s">
        <v>10</v>
      </c>
      <c r="I3" s="43"/>
    </row>
    <row r="4" customFormat="false" ht="15.75" hidden="false" customHeight="false" outlineLevel="0" collapsed="false">
      <c r="A4" s="43"/>
      <c r="B4" s="54" t="n">
        <f aca="false">Tabelle1!H10</f>
        <v>2</v>
      </c>
      <c r="C4" s="55" t="n">
        <f aca="false">Tabelle1!H14</f>
        <v>6.5</v>
      </c>
      <c r="D4" s="56" t="n">
        <f aca="false">Tabelle1!H4</f>
        <v>14</v>
      </c>
      <c r="E4" s="43"/>
      <c r="F4" s="57" t="n">
        <f aca="false">Tabelle1!H6</f>
        <v>4120</v>
      </c>
      <c r="G4" s="58" t="n">
        <f aca="false">Tabelle1!H8</f>
        <v>20000</v>
      </c>
      <c r="H4" s="59" t="n">
        <f aca="false">Tabelle1!H12</f>
        <v>20000</v>
      </c>
      <c r="I4" s="43"/>
    </row>
    <row r="5" customFormat="false" ht="15.75" hidden="false" customHeight="false" outlineLevel="0" collapsed="false">
      <c r="A5" s="43"/>
      <c r="B5" s="43"/>
      <c r="C5" s="43"/>
      <c r="D5" s="43"/>
      <c r="E5" s="43"/>
      <c r="F5" s="43"/>
      <c r="G5" s="43"/>
      <c r="H5" s="43"/>
      <c r="I5" s="43"/>
    </row>
    <row r="6" customFormat="false" ht="18" hidden="false" customHeight="false" outlineLevel="0" collapsed="false">
      <c r="A6" s="43"/>
      <c r="B6" s="60" t="s">
        <v>55</v>
      </c>
      <c r="C6" s="61" t="s">
        <v>56</v>
      </c>
      <c r="D6" s="62" t="s">
        <v>57</v>
      </c>
      <c r="E6" s="63"/>
      <c r="F6" s="60" t="s">
        <v>58</v>
      </c>
      <c r="G6" s="61" t="s">
        <v>59</v>
      </c>
      <c r="H6" s="61" t="s">
        <v>60</v>
      </c>
      <c r="I6" s="62" t="s">
        <v>61</v>
      </c>
    </row>
    <row r="7" customFormat="false" ht="15.75" hidden="false" customHeight="false" outlineLevel="0" collapsed="false">
      <c r="A7" s="43"/>
      <c r="B7" s="64" t="s">
        <v>4</v>
      </c>
      <c r="C7" s="65" t="s">
        <v>4</v>
      </c>
      <c r="D7" s="66" t="s">
        <v>4</v>
      </c>
      <c r="E7" s="43"/>
      <c r="F7" s="64" t="s">
        <v>20</v>
      </c>
      <c r="G7" s="65" t="s">
        <v>20</v>
      </c>
      <c r="H7" s="65" t="s">
        <v>20</v>
      </c>
      <c r="I7" s="66" t="s">
        <v>20</v>
      </c>
    </row>
    <row r="8" customFormat="false" ht="15.75" hidden="false" customHeight="false" outlineLevel="0" collapsed="false">
      <c r="A8" s="43"/>
      <c r="B8" s="67" t="n">
        <v>0</v>
      </c>
      <c r="C8" s="68" t="n">
        <f aca="false">$B8/$D$4</f>
        <v>0</v>
      </c>
      <c r="D8" s="69" t="n">
        <f aca="false">($D$4-$B8)/$D$4</f>
        <v>1</v>
      </c>
      <c r="E8" s="43"/>
      <c r="F8" s="70" t="n">
        <f aca="false">$C8*$D8/2*$F$4*$D$4^2</f>
        <v>0</v>
      </c>
      <c r="G8" s="71" t="n">
        <f aca="false">IF($B8&lt;($D$4/2),$C8*$G$4*($D$4-$B$4),$D8*$G$4*$B$4)</f>
        <v>0</v>
      </c>
      <c r="H8" s="71" t="n">
        <f aca="false">IF($B8&lt;($D$4/2),$C8*$H$4*($D$4-$C$4),$D8*$H$4*$C$4)</f>
        <v>0</v>
      </c>
      <c r="I8" s="72" t="n">
        <f aca="false">$F8+$G8+$H8</f>
        <v>0</v>
      </c>
    </row>
    <row r="9" customFormat="false" ht="15.75" hidden="false" customHeight="false" outlineLevel="0" collapsed="false">
      <c r="A9" s="43"/>
      <c r="B9" s="73" t="n">
        <f aca="false">IF(D4=3.5,(D4/70),IF(D4=7,(D4/70),IF(D4=10.5,(D4/70),IF(D4=14,(D4/70)))))</f>
        <v>0.2</v>
      </c>
      <c r="C9" s="74" t="n">
        <f aca="false">$B9/$D$4</f>
        <v>0.0142857142857143</v>
      </c>
      <c r="D9" s="75" t="n">
        <f aca="false">($D$4-$B9)/$D$4</f>
        <v>0.985714285714286</v>
      </c>
      <c r="E9" s="43"/>
      <c r="F9" s="70" t="n">
        <f aca="false">$C9*$D9/2*$F$4*$D$4^2</f>
        <v>5685.6</v>
      </c>
      <c r="G9" s="71" t="n">
        <f aca="false">IF($B9&lt;($D$4/2),$C9*$G$4*($D$4-$B$4),$D9*$G$4*$B$4)</f>
        <v>3428.57142857143</v>
      </c>
      <c r="H9" s="71" t="n">
        <f aca="false">IF($B9&lt;($D$4/2),$C9*$H$4*($D$4-$C$4),$D9*$H$4*$C$4)</f>
        <v>2142.85714285714</v>
      </c>
      <c r="I9" s="72" t="n">
        <f aca="false">$F9+$G9+$H9</f>
        <v>11257.0285714286</v>
      </c>
    </row>
    <row r="10" customFormat="false" ht="15.75" hidden="false" customHeight="false" outlineLevel="0" collapsed="false">
      <c r="A10" s="43"/>
      <c r="B10" s="73" t="n">
        <f aca="false">IF($D$4=3.5,B9+0.05,IF($D$4=7,B9+0.1,IF($D$4=10.5,B9+0.15,IF($D$4=14,B9+0.2))))</f>
        <v>0.4</v>
      </c>
      <c r="C10" s="74" t="n">
        <f aca="false">$B10/$D$4</f>
        <v>0.0285714285714286</v>
      </c>
      <c r="D10" s="75" t="n">
        <f aca="false">($D$4-$B10)/$D$4</f>
        <v>0.971428571428571</v>
      </c>
      <c r="E10" s="43"/>
      <c r="F10" s="70" t="n">
        <f aca="false">$C10*$D10/2*$F$4*$D$4^2</f>
        <v>11206.4</v>
      </c>
      <c r="G10" s="71" t="n">
        <f aca="false">IF($B10&lt;($D$4/2),$C10*$G$4*($D$4-$B$4),$D10*$G$4*$B$4)</f>
        <v>6857.14285714286</v>
      </c>
      <c r="H10" s="71" t="n">
        <f aca="false">IF($B10&lt;($D$4/2),$C10*$H$4*($D$4-$C$4),$D10*$H$4*$C$4)</f>
        <v>4285.71428571429</v>
      </c>
      <c r="I10" s="72" t="n">
        <f aca="false">$F10+$G10+$H10</f>
        <v>22349.2571428571</v>
      </c>
    </row>
    <row r="11" customFormat="false" ht="15.75" hidden="false" customHeight="false" outlineLevel="0" collapsed="false">
      <c r="A11" s="43"/>
      <c r="B11" s="73" t="n">
        <f aca="false">IF($D$4=3.5,B10+0.05,IF($D$4=7,B10+0.1,IF($D$4=10.5,B10+0.15,IF($D$4=14,B10+0.2))))</f>
        <v>0.6</v>
      </c>
      <c r="C11" s="74" t="n">
        <f aca="false">$B11/$D$4</f>
        <v>0.0428571428571429</v>
      </c>
      <c r="D11" s="75" t="n">
        <f aca="false">($D$4-$B11)/$D$4</f>
        <v>0.957142857142857</v>
      </c>
      <c r="E11" s="43"/>
      <c r="F11" s="70" t="n">
        <f aca="false">$C11*$D11/2*$F$4*$D$4^2</f>
        <v>16562.4</v>
      </c>
      <c r="G11" s="71" t="n">
        <f aca="false">IF($B11&lt;($D$4/2),$C11*$G$4*($D$4-$B$4),$D11*$G$4*$B$4)</f>
        <v>10285.7142857143</v>
      </c>
      <c r="H11" s="71" t="n">
        <f aca="false">IF($B11&lt;($D$4/2),$C11*$H$4*($D$4-$C$4),$D11*$H$4*$C$4)</f>
        <v>6428.57142857143</v>
      </c>
      <c r="I11" s="72" t="n">
        <f aca="false">$F11+$G11+$H11</f>
        <v>33276.6857142857</v>
      </c>
    </row>
    <row r="12" customFormat="false" ht="15.75" hidden="false" customHeight="false" outlineLevel="0" collapsed="false">
      <c r="A12" s="43"/>
      <c r="B12" s="73" t="n">
        <f aca="false">IF($D$4=3.5,B11+0.05,IF($D$4=7,B11+0.1,IF($D$4=10.5,B11+0.15,IF($D$4=14,B11+0.2))))</f>
        <v>0.8</v>
      </c>
      <c r="C12" s="74" t="n">
        <f aca="false">$B12/$D$4</f>
        <v>0.0571428571428571</v>
      </c>
      <c r="D12" s="75" t="n">
        <f aca="false">($D$4-$B12)/$D$4</f>
        <v>0.942857142857143</v>
      </c>
      <c r="E12" s="43"/>
      <c r="F12" s="70" t="n">
        <f aca="false">$C12*$D12/2*$F$4*$D$4^2</f>
        <v>21753.6</v>
      </c>
      <c r="G12" s="71" t="n">
        <f aca="false">IF($B12&lt;($D$4/2),$C12*$G$4*($D$4-$B$4),$D12*$G$4*$B$4)</f>
        <v>13714.2857142857</v>
      </c>
      <c r="H12" s="71" t="n">
        <f aca="false">IF($B12&lt;($D$4/2),$C12*$H$4*($D$4-$C$4),$D12*$H$4*$C$4)</f>
        <v>8571.42857142857</v>
      </c>
      <c r="I12" s="72" t="n">
        <f aca="false">$F12+$G12+$H12</f>
        <v>44039.3142857143</v>
      </c>
    </row>
    <row r="13" customFormat="false" ht="15.75" hidden="false" customHeight="false" outlineLevel="0" collapsed="false">
      <c r="A13" s="43"/>
      <c r="B13" s="73" t="n">
        <f aca="false">IF($D$4=3.5,B12+0.05,IF($D$4=7,B12+0.1,IF($D$4=10.5,B12+0.15,IF($D$4=14,B12+0.2))))</f>
        <v>1</v>
      </c>
      <c r="C13" s="74" t="n">
        <f aca="false">$B13/$D$4</f>
        <v>0.0714285714285714</v>
      </c>
      <c r="D13" s="75" t="n">
        <f aca="false">($D$4-$B13)/$D$4</f>
        <v>0.928571428571429</v>
      </c>
      <c r="E13" s="43"/>
      <c r="F13" s="70" t="n">
        <f aca="false">$C13*$D13/2*$F$4*$D$4^2</f>
        <v>26780</v>
      </c>
      <c r="G13" s="71" t="n">
        <f aca="false">IF($B13&lt;($D$4/2),$C13*$G$4*($D$4-$B$4),$D13*$G$4*$B$4)</f>
        <v>17142.8571428571</v>
      </c>
      <c r="H13" s="71" t="n">
        <f aca="false">IF($B13&lt;($D$4/2),$C13*$H$4*($D$4-$C$4),$D13*$H$4*$C$4)</f>
        <v>10714.2857142857</v>
      </c>
      <c r="I13" s="72" t="n">
        <f aca="false">$F13+$G13+$H13</f>
        <v>54637.1428571429</v>
      </c>
    </row>
    <row r="14" customFormat="false" ht="15.75" hidden="false" customHeight="false" outlineLevel="0" collapsed="false">
      <c r="A14" s="43"/>
      <c r="B14" s="73" t="n">
        <f aca="false">IF($D$4=3.5,B13+0.05,IF($D$4=7,B13+0.1,IF($D$4=10.5,B13+0.15,IF($D$4=14,B13+0.2))))</f>
        <v>1.2</v>
      </c>
      <c r="C14" s="74" t="n">
        <f aca="false">$B14/$D$4</f>
        <v>0.0857142857142857</v>
      </c>
      <c r="D14" s="75" t="n">
        <f aca="false">($D$4-$B14)/$D$4</f>
        <v>0.914285714285714</v>
      </c>
      <c r="E14" s="43"/>
      <c r="F14" s="70" t="n">
        <f aca="false">$C14*$D14/2*$F$4*$D$4^2</f>
        <v>31641.6</v>
      </c>
      <c r="G14" s="71" t="n">
        <f aca="false">IF($B14&lt;($D$4/2),$C14*$G$4*($D$4-$B$4),$D14*$G$4*$B$4)</f>
        <v>20571.4285714286</v>
      </c>
      <c r="H14" s="71" t="n">
        <f aca="false">IF($B14&lt;($D$4/2),$C14*$H$4*($D$4-$C$4),$D14*$H$4*$C$4)</f>
        <v>12857.1428571429</v>
      </c>
      <c r="I14" s="72" t="n">
        <f aca="false">$F14+$G14+$H14</f>
        <v>65070.1714285714</v>
      </c>
    </row>
    <row r="15" customFormat="false" ht="15.75" hidden="false" customHeight="false" outlineLevel="0" collapsed="false">
      <c r="A15" s="43"/>
      <c r="B15" s="73" t="n">
        <f aca="false">IF($D$4=3.5,B14+0.05,IF($D$4=7,B14+0.1,IF($D$4=10.5,B14+0.15,IF($D$4=14,B14+0.2))))</f>
        <v>1.4</v>
      </c>
      <c r="C15" s="74" t="n">
        <f aca="false">$B15/$D$4</f>
        <v>0.1</v>
      </c>
      <c r="D15" s="75" t="n">
        <f aca="false">($D$4-$B15)/$D$4</f>
        <v>0.9</v>
      </c>
      <c r="E15" s="43"/>
      <c r="F15" s="70" t="n">
        <f aca="false">$C15*$D15/2*$F$4*$D$4^2</f>
        <v>36338.4</v>
      </c>
      <c r="G15" s="71" t="n">
        <f aca="false">IF($B15&lt;($D$4/2),$C15*$G$4*($D$4-$B$4),$D15*$G$4*$B$4)</f>
        <v>24000</v>
      </c>
      <c r="H15" s="71" t="n">
        <f aca="false">IF($B15&lt;($D$4/2),$C15*$H$4*($D$4-$C$4),$D15*$H$4*$C$4)</f>
        <v>15000</v>
      </c>
      <c r="I15" s="72" t="n">
        <f aca="false">$F15+$G15+$H15</f>
        <v>75338.4</v>
      </c>
    </row>
    <row r="16" customFormat="false" ht="15.75" hidden="false" customHeight="false" outlineLevel="0" collapsed="false">
      <c r="A16" s="43"/>
      <c r="B16" s="73" t="n">
        <f aca="false">IF($D$4=3.5,B15+0.05,IF($D$4=7,B15+0.1,IF($D$4=10.5,B15+0.15,IF($D$4=14,B15+0.2))))</f>
        <v>1.6</v>
      </c>
      <c r="C16" s="74" t="n">
        <f aca="false">$B16/$D$4</f>
        <v>0.114285714285714</v>
      </c>
      <c r="D16" s="75" t="n">
        <f aca="false">($D$4-$B16)/$D$4</f>
        <v>0.885714285714286</v>
      </c>
      <c r="E16" s="43"/>
      <c r="F16" s="70" t="n">
        <f aca="false">$C16*$D16/2*$F$4*$D$4^2</f>
        <v>40870.4</v>
      </c>
      <c r="G16" s="71" t="n">
        <f aca="false">IF($B16&lt;($D$4/2),$C16*$G$4*($D$4-$B$4),$D16*$G$4*$B$4)</f>
        <v>27428.5714285714</v>
      </c>
      <c r="H16" s="71" t="n">
        <f aca="false">IF($B16&lt;($D$4/2),$C16*$H$4*($D$4-$C$4),$D16*$H$4*$C$4)</f>
        <v>17142.8571428571</v>
      </c>
      <c r="I16" s="72" t="n">
        <f aca="false">$F16+$G16+$H16</f>
        <v>85441.8285714286</v>
      </c>
    </row>
    <row r="17" customFormat="false" ht="15.75" hidden="false" customHeight="false" outlineLevel="0" collapsed="false">
      <c r="A17" s="43"/>
      <c r="B17" s="73" t="n">
        <f aca="false">IF($D$4=3.5,B16+0.05,IF($D$4=7,B16+0.1,IF($D$4=10.5,B16+0.15,IF($D$4=14,B16+0.2))))</f>
        <v>1.8</v>
      </c>
      <c r="C17" s="74" t="n">
        <f aca="false">$B17/$D$4</f>
        <v>0.128571428571429</v>
      </c>
      <c r="D17" s="75" t="n">
        <f aca="false">($D$4-$B17)/$D$4</f>
        <v>0.871428571428571</v>
      </c>
      <c r="E17" s="43"/>
      <c r="F17" s="70" t="n">
        <f aca="false">$C17*$D17/2*$F$4*$D$4^2</f>
        <v>45237.6</v>
      </c>
      <c r="G17" s="71" t="n">
        <f aca="false">IF($B17&lt;($D$4/2),$C17*$G$4*($D$4-$B$4),$D17*$G$4*$B$4)</f>
        <v>30857.1428571429</v>
      </c>
      <c r="H17" s="71" t="n">
        <f aca="false">IF($B17&lt;($D$4/2),$C17*$H$4*($D$4-$C$4),$D17*$H$4*$C$4)</f>
        <v>19285.7142857143</v>
      </c>
      <c r="I17" s="72" t="n">
        <f aca="false">$F17+$G17+$H17</f>
        <v>95380.4571428571</v>
      </c>
    </row>
    <row r="18" customFormat="false" ht="15.75" hidden="false" customHeight="false" outlineLevel="0" collapsed="false">
      <c r="A18" s="43"/>
      <c r="B18" s="73" t="n">
        <f aca="false">IF($D$4=3.5,B17+0.05,IF($D$4=7,B17+0.1,IF($D$4=10.5,B17+0.15,IF($D$4=14,B17+0.2))))</f>
        <v>2</v>
      </c>
      <c r="C18" s="74" t="n">
        <f aca="false">$B18/$D$4</f>
        <v>0.142857142857143</v>
      </c>
      <c r="D18" s="75" t="n">
        <f aca="false">($D$4-$B18)/$D$4</f>
        <v>0.857142857142857</v>
      </c>
      <c r="E18" s="43"/>
      <c r="F18" s="70" t="n">
        <f aca="false">$C18*$D18/2*$F$4*$D$4^2</f>
        <v>49440</v>
      </c>
      <c r="G18" s="71" t="n">
        <f aca="false">IF($B18&lt;($D$4/2),$C18*$G$4*($D$4-$B$4),$D18*$G$4*$B$4)</f>
        <v>34285.7142857143</v>
      </c>
      <c r="H18" s="71" t="n">
        <f aca="false">IF($B18&lt;($D$4/2),$C18*$H$4*($D$4-$C$4),$D18*$H$4*$C$4)</f>
        <v>21428.5714285714</v>
      </c>
      <c r="I18" s="72" t="n">
        <f aca="false">$F18+$G18+$H18</f>
        <v>105154.285714286</v>
      </c>
    </row>
    <row r="19" customFormat="false" ht="15.75" hidden="false" customHeight="false" outlineLevel="0" collapsed="false">
      <c r="A19" s="43"/>
      <c r="B19" s="73" t="n">
        <f aca="false">IF($D$4=3.5,B18+0.05,IF($D$4=7,B18+0.1,IF($D$4=10.5,B18+0.15,IF($D$4=14,B18+0.2))))</f>
        <v>2.2</v>
      </c>
      <c r="C19" s="74" t="n">
        <f aca="false">$B19/$D$4</f>
        <v>0.157142857142857</v>
      </c>
      <c r="D19" s="75" t="n">
        <f aca="false">($D$4-$B19)/$D$4</f>
        <v>0.842857142857143</v>
      </c>
      <c r="E19" s="43"/>
      <c r="F19" s="70" t="n">
        <f aca="false">$C19*$D19/2*$F$4*$D$4^2</f>
        <v>53477.6</v>
      </c>
      <c r="G19" s="71" t="n">
        <f aca="false">IF($B19&lt;($D$4/2),$C19*$G$4*($D$4-$B$4),$D19*$G$4*$B$4)</f>
        <v>37714.2857142857</v>
      </c>
      <c r="H19" s="71" t="n">
        <f aca="false">IF($B19&lt;($D$4/2),$C19*$H$4*($D$4-$C$4),$D19*$H$4*$C$4)</f>
        <v>23571.4285714286</v>
      </c>
      <c r="I19" s="72" t="n">
        <f aca="false">$F19+$G19+$H19</f>
        <v>114763.314285714</v>
      </c>
    </row>
    <row r="20" customFormat="false" ht="15.75" hidden="false" customHeight="false" outlineLevel="0" collapsed="false">
      <c r="A20" s="43"/>
      <c r="B20" s="73" t="n">
        <f aca="false">IF($D$4=3.5,B19+0.05,IF($D$4=7,B19+0.1,IF($D$4=10.5,B19+0.15,IF($D$4=14,B19+0.2))))</f>
        <v>2.4</v>
      </c>
      <c r="C20" s="74" t="n">
        <f aca="false">$B20/$D$4</f>
        <v>0.171428571428571</v>
      </c>
      <c r="D20" s="75" t="n">
        <f aca="false">($D$4-$B20)/$D$4</f>
        <v>0.828571428571429</v>
      </c>
      <c r="E20" s="43"/>
      <c r="F20" s="70" t="n">
        <f aca="false">$C20*$D20/2*$F$4*$D$4^2</f>
        <v>57350.4</v>
      </c>
      <c r="G20" s="71" t="n">
        <f aca="false">IF($B20&lt;($D$4/2),$C20*$G$4*($D$4-$B$4),$D20*$G$4*$B$4)</f>
        <v>41142.8571428572</v>
      </c>
      <c r="H20" s="71" t="n">
        <f aca="false">IF($B20&lt;($D$4/2),$C20*$H$4*($D$4-$C$4),$D20*$H$4*$C$4)</f>
        <v>25714.2857142857</v>
      </c>
      <c r="I20" s="72" t="n">
        <f aca="false">$F20+$G20+$H20</f>
        <v>124207.542857143</v>
      </c>
    </row>
    <row r="21" customFormat="false" ht="15.75" hidden="false" customHeight="false" outlineLevel="0" collapsed="false">
      <c r="A21" s="43"/>
      <c r="B21" s="73" t="n">
        <f aca="false">IF($D$4=3.5,B20+0.05,IF($D$4=7,B20+0.1,IF($D$4=10.5,B20+0.15,IF($D$4=14,B20+0.2))))</f>
        <v>2.6</v>
      </c>
      <c r="C21" s="74" t="n">
        <f aca="false">$B21/$D$4</f>
        <v>0.185714285714286</v>
      </c>
      <c r="D21" s="75" t="n">
        <f aca="false">($D$4-$B21)/$D$4</f>
        <v>0.814285714285714</v>
      </c>
      <c r="E21" s="43"/>
      <c r="F21" s="70" t="n">
        <f aca="false">$C21*$D21/2*$F$4*$D$4^2</f>
        <v>61058.4</v>
      </c>
      <c r="G21" s="71" t="n">
        <f aca="false">IF($B21&lt;($D$4/2),$C21*$G$4*($D$4-$B$4),$D21*$G$4*$B$4)</f>
        <v>44571.4285714286</v>
      </c>
      <c r="H21" s="71" t="n">
        <f aca="false">IF($B21&lt;($D$4/2),$C21*$H$4*($D$4-$C$4),$D21*$H$4*$C$4)</f>
        <v>27857.1428571429</v>
      </c>
      <c r="I21" s="72" t="n">
        <f aca="false">$F21+$G21+$H21</f>
        <v>133486.971428571</v>
      </c>
    </row>
    <row r="22" customFormat="false" ht="15.75" hidden="false" customHeight="false" outlineLevel="0" collapsed="false">
      <c r="A22" s="43"/>
      <c r="B22" s="73" t="n">
        <f aca="false">IF($D$4=3.5,B21+0.05,IF($D$4=7,B21+0.1,IF($D$4=10.5,B21+0.15,IF($D$4=14,B21+0.2))))</f>
        <v>2.8</v>
      </c>
      <c r="C22" s="74" t="n">
        <f aca="false">$B22/$D$4</f>
        <v>0.2</v>
      </c>
      <c r="D22" s="75" t="n">
        <f aca="false">($D$4-$B22)/$D$4</f>
        <v>0.8</v>
      </c>
      <c r="E22" s="43"/>
      <c r="F22" s="70" t="n">
        <f aca="false">$C22*$D22/2*$F$4*$D$4^2</f>
        <v>64601.6</v>
      </c>
      <c r="G22" s="71" t="n">
        <f aca="false">IF($B22&lt;($D$4/2),$C22*$G$4*($D$4-$B$4),$D22*$G$4*$B$4)</f>
        <v>48000</v>
      </c>
      <c r="H22" s="71" t="n">
        <f aca="false">IF($B22&lt;($D$4/2),$C22*$H$4*($D$4-$C$4),$D22*$H$4*$C$4)</f>
        <v>30000</v>
      </c>
      <c r="I22" s="72" t="n">
        <f aca="false">$F22+$G22+$H22</f>
        <v>142601.6</v>
      </c>
    </row>
    <row r="23" customFormat="false" ht="15.75" hidden="false" customHeight="false" outlineLevel="0" collapsed="false">
      <c r="A23" s="43"/>
      <c r="B23" s="73" t="n">
        <f aca="false">IF($D$4=3.5,B22+0.05,IF($D$4=7,B22+0.1,IF($D$4=10.5,B22+0.15,IF($D$4=14,B22+0.2))))</f>
        <v>3</v>
      </c>
      <c r="C23" s="74" t="n">
        <f aca="false">$B23/$D$4</f>
        <v>0.214285714285714</v>
      </c>
      <c r="D23" s="75" t="n">
        <f aca="false">($D$4-$B23)/$D$4</f>
        <v>0.785714285714286</v>
      </c>
      <c r="E23" s="43"/>
      <c r="F23" s="70" t="n">
        <f aca="false">$C23*$D23/2*$F$4*$D$4^2</f>
        <v>67980</v>
      </c>
      <c r="G23" s="71" t="n">
        <f aca="false">IF($B23&lt;($D$4/2),$C23*$G$4*($D$4-$B$4),$D23*$G$4*$B$4)</f>
        <v>51428.5714285714</v>
      </c>
      <c r="H23" s="71" t="n">
        <f aca="false">IF($B23&lt;($D$4/2),$C23*$H$4*($D$4-$C$4),$D23*$H$4*$C$4)</f>
        <v>32142.8571428571</v>
      </c>
      <c r="I23" s="72" t="n">
        <f aca="false">$F23+$G23+$H23</f>
        <v>151551.428571429</v>
      </c>
    </row>
    <row r="24" customFormat="false" ht="15.75" hidden="false" customHeight="false" outlineLevel="0" collapsed="false">
      <c r="A24" s="43"/>
      <c r="B24" s="73" t="n">
        <f aca="false">IF($D$4=3.5,B23+0.05,IF($D$4=7,B23+0.1,IF($D$4=10.5,B23+0.15,IF($D$4=14,B23+0.2))))</f>
        <v>3.2</v>
      </c>
      <c r="C24" s="74" t="n">
        <f aca="false">$B24/$D$4</f>
        <v>0.228571428571429</v>
      </c>
      <c r="D24" s="75" t="n">
        <f aca="false">($D$4-$B24)/$D$4</f>
        <v>0.771428571428571</v>
      </c>
      <c r="E24" s="43"/>
      <c r="F24" s="70" t="n">
        <f aca="false">$C24*$D24/2*$F$4*$D$4^2</f>
        <v>71193.6</v>
      </c>
      <c r="G24" s="71" t="n">
        <f aca="false">IF($B24&lt;($D$4/2),$C24*$G$4*($D$4-$B$4),$D24*$G$4*$B$4)</f>
        <v>54857.1428571429</v>
      </c>
      <c r="H24" s="71" t="n">
        <f aca="false">IF($B24&lt;($D$4/2),$C24*$H$4*($D$4-$C$4),$D24*$H$4*$C$4)</f>
        <v>34285.7142857143</v>
      </c>
      <c r="I24" s="72" t="n">
        <f aca="false">$F24+$G24+$H24</f>
        <v>160336.457142857</v>
      </c>
    </row>
    <row r="25" customFormat="false" ht="15.75" hidden="false" customHeight="false" outlineLevel="0" collapsed="false">
      <c r="A25" s="43"/>
      <c r="B25" s="73" t="n">
        <f aca="false">IF($D$4=3.5,B24+0.05,IF($D$4=7,B24+0.1,IF($D$4=10.5,B24+0.15,IF($D$4=14,B24+0.2))))</f>
        <v>3.4</v>
      </c>
      <c r="C25" s="74" t="n">
        <f aca="false">$B25/$D$4</f>
        <v>0.242857142857143</v>
      </c>
      <c r="D25" s="75" t="n">
        <f aca="false">($D$4-$B25)/$D$4</f>
        <v>0.757142857142857</v>
      </c>
      <c r="E25" s="43"/>
      <c r="F25" s="70" t="n">
        <f aca="false">$C25*$D25/2*$F$4*$D$4^2</f>
        <v>74242.4</v>
      </c>
      <c r="G25" s="71" t="n">
        <f aca="false">IF($B25&lt;($D$4/2),$C25*$G$4*($D$4-$B$4),$D25*$G$4*$B$4)</f>
        <v>58285.7142857143</v>
      </c>
      <c r="H25" s="71" t="n">
        <f aca="false">IF($B25&lt;($D$4/2),$C25*$H$4*($D$4-$C$4),$D25*$H$4*$C$4)</f>
        <v>36428.5714285714</v>
      </c>
      <c r="I25" s="72" t="n">
        <f aca="false">$F25+$G25+$H25</f>
        <v>168956.685714286</v>
      </c>
    </row>
    <row r="26" customFormat="false" ht="15.75" hidden="false" customHeight="false" outlineLevel="0" collapsed="false">
      <c r="A26" s="43"/>
      <c r="B26" s="73" t="n">
        <f aca="false">IF($D$4=3.5,B25+0.05,IF($D$4=7,B25+0.1,IF($D$4=10.5,B25+0.15,IF($D$4=14,B25+0.2))))</f>
        <v>3.6</v>
      </c>
      <c r="C26" s="74" t="n">
        <f aca="false">$B26/$D$4</f>
        <v>0.257142857142857</v>
      </c>
      <c r="D26" s="75" t="n">
        <f aca="false">($D$4-$B26)/$D$4</f>
        <v>0.742857142857143</v>
      </c>
      <c r="E26" s="43"/>
      <c r="F26" s="70" t="n">
        <f aca="false">$C26*$D26/2*$F$4*$D$4^2</f>
        <v>77126.4</v>
      </c>
      <c r="G26" s="71" t="n">
        <f aca="false">IF($B26&lt;($D$4/2),$C26*$G$4*($D$4-$B$4),$D26*$G$4*$B$4)</f>
        <v>61714.2857142857</v>
      </c>
      <c r="H26" s="71" t="n">
        <f aca="false">IF($B26&lt;($D$4/2),$C26*$H$4*($D$4-$C$4),$D26*$H$4*$C$4)</f>
        <v>38571.4285714286</v>
      </c>
      <c r="I26" s="72" t="n">
        <f aca="false">$F26+$G26+$H26</f>
        <v>177412.114285714</v>
      </c>
    </row>
    <row r="27" customFormat="false" ht="15.75" hidden="false" customHeight="false" outlineLevel="0" collapsed="false">
      <c r="A27" s="43"/>
      <c r="B27" s="73" t="n">
        <f aca="false">IF($D$4=3.5,B26+0.05,IF($D$4=7,B26+0.1,IF($D$4=10.5,B26+0.15,IF($D$4=14,B26+0.2))))</f>
        <v>3.8</v>
      </c>
      <c r="C27" s="74" t="n">
        <f aca="false">$B27/$D$4</f>
        <v>0.271428571428571</v>
      </c>
      <c r="D27" s="75" t="n">
        <f aca="false">($D$4-$B27)/$D$4</f>
        <v>0.728571428571429</v>
      </c>
      <c r="E27" s="43"/>
      <c r="F27" s="70" t="n">
        <f aca="false">$C27*$D27/2*$F$4*$D$4^2</f>
        <v>79845.6</v>
      </c>
      <c r="G27" s="71" t="n">
        <f aca="false">IF($B27&lt;($D$4/2),$C27*$G$4*($D$4-$B$4),$D27*$G$4*$B$4)</f>
        <v>65142.8571428572</v>
      </c>
      <c r="H27" s="71" t="n">
        <f aca="false">IF($B27&lt;($D$4/2),$C27*$H$4*($D$4-$C$4),$D27*$H$4*$C$4)</f>
        <v>40714.2857142857</v>
      </c>
      <c r="I27" s="72" t="n">
        <f aca="false">$F27+$G27+$H27</f>
        <v>185702.742857143</v>
      </c>
    </row>
    <row r="28" customFormat="false" ht="15.75" hidden="false" customHeight="false" outlineLevel="0" collapsed="false">
      <c r="A28" s="43"/>
      <c r="B28" s="73" t="n">
        <f aca="false">IF($D$4=3.5,B27+0.05,IF($D$4=7,B27+0.1,IF($D$4=10.5,B27+0.15,IF($D$4=14,B27+0.2))))</f>
        <v>4</v>
      </c>
      <c r="C28" s="74" t="n">
        <f aca="false">$B28/$D$4</f>
        <v>0.285714285714286</v>
      </c>
      <c r="D28" s="75" t="n">
        <f aca="false">($D$4-$B28)/$D$4</f>
        <v>0.714285714285714</v>
      </c>
      <c r="E28" s="43"/>
      <c r="F28" s="70" t="n">
        <f aca="false">$C28*$D28/2*$F$4*$D$4^2</f>
        <v>82400</v>
      </c>
      <c r="G28" s="71" t="n">
        <f aca="false">IF($B28&lt;($D$4/2),$C28*$G$4*($D$4-$B$4),$D28*$G$4*$B$4)</f>
        <v>68571.4285714286</v>
      </c>
      <c r="H28" s="71" t="n">
        <f aca="false">IF($B28&lt;($D$4/2),$C28*$H$4*($D$4-$C$4),$D28*$H$4*$C$4)</f>
        <v>42857.1428571429</v>
      </c>
      <c r="I28" s="72" t="n">
        <f aca="false">$F28+$G28+$H28</f>
        <v>193828.571428571</v>
      </c>
    </row>
    <row r="29" customFormat="false" ht="15.75" hidden="false" customHeight="false" outlineLevel="0" collapsed="false">
      <c r="A29" s="43"/>
      <c r="B29" s="73" t="n">
        <f aca="false">IF($D$4=3.5,B28+0.05,IF($D$4=7,B28+0.1,IF($D$4=10.5,B28+0.15,IF($D$4=14,B28+0.2))))</f>
        <v>4.2</v>
      </c>
      <c r="C29" s="74" t="n">
        <f aca="false">$B29/$D$4</f>
        <v>0.3</v>
      </c>
      <c r="D29" s="75" t="n">
        <f aca="false">($D$4-$B29)/$D$4</f>
        <v>0.7</v>
      </c>
      <c r="E29" s="43"/>
      <c r="F29" s="70" t="n">
        <f aca="false">$C29*$D29/2*$F$4*$D$4^2</f>
        <v>84789.6</v>
      </c>
      <c r="G29" s="71" t="n">
        <f aca="false">IF($B29&lt;($D$4/2),$C29*$G$4*($D$4-$B$4),$D29*$G$4*$B$4)</f>
        <v>72000</v>
      </c>
      <c r="H29" s="71" t="n">
        <f aca="false">IF($B29&lt;($D$4/2),$C29*$H$4*($D$4-$C$4),$D29*$H$4*$C$4)</f>
        <v>45000</v>
      </c>
      <c r="I29" s="72" t="n">
        <f aca="false">$F29+$G29+$H29</f>
        <v>201789.6</v>
      </c>
    </row>
    <row r="30" customFormat="false" ht="15.75" hidden="false" customHeight="false" outlineLevel="0" collapsed="false">
      <c r="A30" s="43"/>
      <c r="B30" s="73" t="n">
        <f aca="false">IF($D$4=3.5,B29+0.05,IF($D$4=7,B29+0.1,IF($D$4=10.5,B29+0.15,IF($D$4=14,B29+0.2))))</f>
        <v>4.4</v>
      </c>
      <c r="C30" s="74" t="n">
        <f aca="false">$B30/$D$4</f>
        <v>0.314285714285714</v>
      </c>
      <c r="D30" s="75" t="n">
        <f aca="false">($D$4-$B30)/$D$4</f>
        <v>0.685714285714286</v>
      </c>
      <c r="E30" s="43"/>
      <c r="F30" s="70" t="n">
        <f aca="false">$C30*$D30/2*$F$4*$D$4^2</f>
        <v>87014.4</v>
      </c>
      <c r="G30" s="71" t="n">
        <f aca="false">IF($B30&lt;($D$4/2),$C30*$G$4*($D$4-$B$4),$D30*$G$4*$B$4)</f>
        <v>75428.5714285715</v>
      </c>
      <c r="H30" s="71" t="n">
        <f aca="false">IF($B30&lt;($D$4/2),$C30*$H$4*($D$4-$C$4),$D30*$H$4*$C$4)</f>
        <v>47142.8571428572</v>
      </c>
      <c r="I30" s="72" t="n">
        <f aca="false">$F30+$G30+$H30</f>
        <v>209585.828571429</v>
      </c>
    </row>
    <row r="31" customFormat="false" ht="15.75" hidden="false" customHeight="false" outlineLevel="0" collapsed="false">
      <c r="A31" s="43"/>
      <c r="B31" s="73" t="n">
        <f aca="false">IF($D$4=3.5,B30+0.05,IF($D$4=7,B30+0.1,IF($D$4=10.5,B30+0.15,IF($D$4=14,B30+0.2))))</f>
        <v>4.6</v>
      </c>
      <c r="C31" s="74" t="n">
        <f aca="false">$B31/$D$4</f>
        <v>0.328571428571429</v>
      </c>
      <c r="D31" s="75" t="n">
        <f aca="false">($D$4-$B31)/$D$4</f>
        <v>0.671428571428571</v>
      </c>
      <c r="E31" s="43"/>
      <c r="F31" s="70" t="n">
        <f aca="false">$C31*$D31/2*$F$4*$D$4^2</f>
        <v>89074.4</v>
      </c>
      <c r="G31" s="71" t="n">
        <f aca="false">IF($B31&lt;($D$4/2),$C31*$G$4*($D$4-$B$4),$D31*$G$4*$B$4)</f>
        <v>78857.1428571429</v>
      </c>
      <c r="H31" s="71" t="n">
        <f aca="false">IF($B31&lt;($D$4/2),$C31*$H$4*($D$4-$C$4),$D31*$H$4*$C$4)</f>
        <v>49285.7142857143</v>
      </c>
      <c r="I31" s="72" t="n">
        <f aca="false">$F31+$G31+$H31</f>
        <v>217217.257142857</v>
      </c>
    </row>
    <row r="32" customFormat="false" ht="15.75" hidden="false" customHeight="false" outlineLevel="0" collapsed="false">
      <c r="A32" s="43"/>
      <c r="B32" s="73" t="n">
        <f aca="false">IF($D$4=3.5,B31+0.05,IF($D$4=7,B31+0.1,IF($D$4=10.5,B31+0.15,IF($D$4=14,B31+0.2))))</f>
        <v>4.8</v>
      </c>
      <c r="C32" s="74" t="n">
        <f aca="false">$B32/$D$4</f>
        <v>0.342857142857143</v>
      </c>
      <c r="D32" s="75" t="n">
        <f aca="false">($D$4-$B32)/$D$4</f>
        <v>0.657142857142857</v>
      </c>
      <c r="E32" s="43"/>
      <c r="F32" s="70" t="n">
        <f aca="false">$C32*$D32/2*$F$4*$D$4^2</f>
        <v>90969.6</v>
      </c>
      <c r="G32" s="71" t="n">
        <f aca="false">IF($B32&lt;($D$4/2),$C32*$G$4*($D$4-$B$4),$D32*$G$4*$B$4)</f>
        <v>82285.7142857143</v>
      </c>
      <c r="H32" s="71" t="n">
        <f aca="false">IF($B32&lt;($D$4/2),$C32*$H$4*($D$4-$C$4),$D32*$H$4*$C$4)</f>
        <v>51428.5714285715</v>
      </c>
      <c r="I32" s="72" t="n">
        <f aca="false">$F32+$G32+$H32</f>
        <v>224683.885714286</v>
      </c>
    </row>
    <row r="33" customFormat="false" ht="15.75" hidden="false" customHeight="false" outlineLevel="0" collapsed="false">
      <c r="A33" s="43"/>
      <c r="B33" s="73" t="n">
        <f aca="false">IF($D$4=3.5,B32+0.05,IF($D$4=7,B32+0.1,IF($D$4=10.5,B32+0.15,IF($D$4=14,B32+0.2))))</f>
        <v>5</v>
      </c>
      <c r="C33" s="74" t="n">
        <f aca="false">$B33/$D$4</f>
        <v>0.357142857142857</v>
      </c>
      <c r="D33" s="75" t="n">
        <f aca="false">($D$4-$B33)/$D$4</f>
        <v>0.642857142857143</v>
      </c>
      <c r="E33" s="43"/>
      <c r="F33" s="70" t="n">
        <f aca="false">$C33*$D33/2*$F$4*$D$4^2</f>
        <v>92700</v>
      </c>
      <c r="G33" s="71" t="n">
        <f aca="false">IF($B33&lt;($D$4/2),$C33*$G$4*($D$4-$B$4),$D33*$G$4*$B$4)</f>
        <v>85714.2857142858</v>
      </c>
      <c r="H33" s="71" t="n">
        <f aca="false">IF($B33&lt;($D$4/2),$C33*$H$4*($D$4-$C$4),$D33*$H$4*$C$4)</f>
        <v>53571.4285714286</v>
      </c>
      <c r="I33" s="72" t="n">
        <f aca="false">$F33+$G33+$H33</f>
        <v>231985.714285714</v>
      </c>
    </row>
    <row r="34" customFormat="false" ht="15.75" hidden="false" customHeight="false" outlineLevel="0" collapsed="false">
      <c r="A34" s="43"/>
      <c r="B34" s="73" t="n">
        <f aca="false">IF($D$4=3.5,B33+0.05,IF($D$4=7,B33+0.1,IF($D$4=10.5,B33+0.15,IF($D$4=14,B33+0.2))))</f>
        <v>5.2</v>
      </c>
      <c r="C34" s="74" t="n">
        <f aca="false">$B34/$D$4</f>
        <v>0.371428571428572</v>
      </c>
      <c r="D34" s="75" t="n">
        <f aca="false">($D$4-$B34)/$D$4</f>
        <v>0.628571428571428</v>
      </c>
      <c r="E34" s="43"/>
      <c r="F34" s="70" t="n">
        <f aca="false">$C34*$D34/2*$F$4*$D$4^2</f>
        <v>94265.6</v>
      </c>
      <c r="G34" s="71" t="n">
        <f aca="false">IF($B34&lt;($D$4/2),$C34*$G$4*($D$4-$B$4),$D34*$G$4*$B$4)</f>
        <v>89142.8571428572</v>
      </c>
      <c r="H34" s="71" t="n">
        <f aca="false">IF($B34&lt;($D$4/2),$C34*$H$4*($D$4-$C$4),$D34*$H$4*$C$4)</f>
        <v>55714.2857142857</v>
      </c>
      <c r="I34" s="72" t="n">
        <f aca="false">$F34+$G34+$H34</f>
        <v>239122.742857143</v>
      </c>
    </row>
    <row r="35" customFormat="false" ht="15.75" hidden="false" customHeight="false" outlineLevel="0" collapsed="false">
      <c r="A35" s="43"/>
      <c r="B35" s="73" t="n">
        <f aca="false">IF($D$4=3.5,B34+0.05,IF($D$4=7,B34+0.1,IF($D$4=10.5,B34+0.15,IF($D$4=14,B34+0.2))))</f>
        <v>5.4</v>
      </c>
      <c r="C35" s="74" t="n">
        <f aca="false">$B35/$D$4</f>
        <v>0.385714285714286</v>
      </c>
      <c r="D35" s="75" t="n">
        <f aca="false">($D$4-$B35)/$D$4</f>
        <v>0.614285714285714</v>
      </c>
      <c r="E35" s="43"/>
      <c r="F35" s="70" t="n">
        <f aca="false">$C35*$D35/2*$F$4*$D$4^2</f>
        <v>95666.4</v>
      </c>
      <c r="G35" s="71" t="n">
        <f aca="false">IF($B35&lt;($D$4/2),$C35*$G$4*($D$4-$B$4),$D35*$G$4*$B$4)</f>
        <v>92571.4285714286</v>
      </c>
      <c r="H35" s="71" t="n">
        <f aca="false">IF($B35&lt;($D$4/2),$C35*$H$4*($D$4-$C$4),$D35*$H$4*$C$4)</f>
        <v>57857.1428571429</v>
      </c>
      <c r="I35" s="72" t="n">
        <f aca="false">$F35+$G35+$H35</f>
        <v>246094.971428571</v>
      </c>
    </row>
    <row r="36" customFormat="false" ht="15.75" hidden="false" customHeight="false" outlineLevel="0" collapsed="false">
      <c r="A36" s="43"/>
      <c r="B36" s="73" t="n">
        <f aca="false">IF($D$4=3.5,B35+0.05,IF($D$4=7,B35+0.1,IF($D$4=10.5,B35+0.15,IF($D$4=14,B35+0.2))))</f>
        <v>5.6</v>
      </c>
      <c r="C36" s="74" t="n">
        <f aca="false">$B36/$D$4</f>
        <v>0.4</v>
      </c>
      <c r="D36" s="75" t="n">
        <f aca="false">($D$4-$B36)/$D$4</f>
        <v>0.6</v>
      </c>
      <c r="E36" s="43"/>
      <c r="F36" s="70" t="n">
        <f aca="false">$C36*$D36/2*$F$4*$D$4^2</f>
        <v>96902.4</v>
      </c>
      <c r="G36" s="71" t="n">
        <f aca="false">IF($B36&lt;($D$4/2),$C36*$G$4*($D$4-$B$4),$D36*$G$4*$B$4)</f>
        <v>96000.0000000001</v>
      </c>
      <c r="H36" s="71" t="n">
        <f aca="false">IF($B36&lt;($D$4/2),$C36*$H$4*($D$4-$C$4),$D36*$H$4*$C$4)</f>
        <v>60000</v>
      </c>
      <c r="I36" s="72" t="n">
        <f aca="false">$F36+$G36+$H36</f>
        <v>252902.4</v>
      </c>
    </row>
    <row r="37" customFormat="false" ht="15.75" hidden="false" customHeight="false" outlineLevel="0" collapsed="false">
      <c r="A37" s="43"/>
      <c r="B37" s="73" t="n">
        <f aca="false">IF($D$4=3.5,B36+0.05,IF($D$4=7,B36+0.1,IF($D$4=10.5,B36+0.15,IF($D$4=14,B36+0.2))))</f>
        <v>5.8</v>
      </c>
      <c r="C37" s="74" t="n">
        <f aca="false">$B37/$D$4</f>
        <v>0.414285714285714</v>
      </c>
      <c r="D37" s="75" t="n">
        <f aca="false">($D$4-$B37)/$D$4</f>
        <v>0.585714285714286</v>
      </c>
      <c r="E37" s="43"/>
      <c r="F37" s="70" t="n">
        <f aca="false">$C37*$D37/2*$F$4*$D$4^2</f>
        <v>97973.6</v>
      </c>
      <c r="G37" s="71" t="n">
        <f aca="false">IF($B37&lt;($D$4/2),$C37*$G$4*($D$4-$B$4),$D37*$G$4*$B$4)</f>
        <v>99428.5714285715</v>
      </c>
      <c r="H37" s="71" t="n">
        <f aca="false">IF($B37&lt;($D$4/2),$C37*$H$4*($D$4-$C$4),$D37*$H$4*$C$4)</f>
        <v>62142.8571428572</v>
      </c>
      <c r="I37" s="72" t="n">
        <f aca="false">$F37+$G37+$H37</f>
        <v>259545.028571429</v>
      </c>
    </row>
    <row r="38" customFormat="false" ht="15.75" hidden="false" customHeight="false" outlineLevel="0" collapsed="false">
      <c r="A38" s="43"/>
      <c r="B38" s="73" t="n">
        <f aca="false">IF($D$4=3.5,B37+0.05,IF($D$4=7,B37+0.1,IF($D$4=10.5,B37+0.15,IF($D$4=14,B37+0.2))))</f>
        <v>6</v>
      </c>
      <c r="C38" s="74" t="n">
        <f aca="false">$B38/$D$4</f>
        <v>0.428571428571429</v>
      </c>
      <c r="D38" s="75" t="n">
        <f aca="false">($D$4-$B38)/$D$4</f>
        <v>0.571428571428571</v>
      </c>
      <c r="E38" s="43"/>
      <c r="F38" s="70" t="n">
        <f aca="false">$C38*$D38/2*$F$4*$D$4^2</f>
        <v>98880</v>
      </c>
      <c r="G38" s="71" t="n">
        <f aca="false">IF($B38&lt;($D$4/2),$C38*$G$4*($D$4-$B$4),$D38*$G$4*$B$4)</f>
        <v>102857.142857143</v>
      </c>
      <c r="H38" s="71" t="n">
        <f aca="false">IF($B38&lt;($D$4/2),$C38*$H$4*($D$4-$C$4),$D38*$H$4*$C$4)</f>
        <v>64285.7142857143</v>
      </c>
      <c r="I38" s="72" t="n">
        <f aca="false">$F38+$G38+$H38</f>
        <v>266022.857142857</v>
      </c>
    </row>
    <row r="39" customFormat="false" ht="15.75" hidden="false" customHeight="false" outlineLevel="0" collapsed="false">
      <c r="A39" s="43"/>
      <c r="B39" s="73" t="n">
        <f aca="false">IF($D$4=3.5,B38+0.05,IF($D$4=7,B38+0.1,IF($D$4=10.5,B38+0.15,IF($D$4=14,B38+0.2))))</f>
        <v>6.2</v>
      </c>
      <c r="C39" s="74" t="n">
        <f aca="false">$B39/$D$4</f>
        <v>0.442857142857143</v>
      </c>
      <c r="D39" s="75" t="n">
        <f aca="false">($D$4-$B39)/$D$4</f>
        <v>0.557142857142857</v>
      </c>
      <c r="E39" s="43"/>
      <c r="F39" s="70" t="n">
        <f aca="false">$C39*$D39/2*$F$4*$D$4^2</f>
        <v>99621.6</v>
      </c>
      <c r="G39" s="71" t="n">
        <f aca="false">IF($B39&lt;($D$4/2),$C39*$G$4*($D$4-$B$4),$D39*$G$4*$B$4)</f>
        <v>106285.714285714</v>
      </c>
      <c r="H39" s="71" t="n">
        <f aca="false">IF($B39&lt;($D$4/2),$C39*$H$4*($D$4-$C$4),$D39*$H$4*$C$4)</f>
        <v>66428.5714285715</v>
      </c>
      <c r="I39" s="72" t="n">
        <f aca="false">$F39+$G39+$H39</f>
        <v>272335.885714286</v>
      </c>
    </row>
    <row r="40" customFormat="false" ht="15.75" hidden="false" customHeight="false" outlineLevel="0" collapsed="false">
      <c r="A40" s="43"/>
      <c r="B40" s="73" t="n">
        <f aca="false">IF($D$4=3.5,B39+0.05,IF($D$4=7,B39+0.1,IF($D$4=10.5,B39+0.15,IF($D$4=14,B39+0.2))))</f>
        <v>6.4</v>
      </c>
      <c r="C40" s="74" t="n">
        <f aca="false">$B40/$D$4</f>
        <v>0.457142857142857</v>
      </c>
      <c r="D40" s="75" t="n">
        <f aca="false">($D$4-$B40)/$D$4</f>
        <v>0.542857142857143</v>
      </c>
      <c r="E40" s="43"/>
      <c r="F40" s="70" t="n">
        <f aca="false">$C40*$D40/2*$F$4*$D$4^2</f>
        <v>100198.4</v>
      </c>
      <c r="G40" s="71" t="n">
        <f aca="false">IF($B40&lt;($D$4/2),$C40*$G$4*($D$4-$B$4),$D40*$G$4*$B$4)</f>
        <v>109714.285714286</v>
      </c>
      <c r="H40" s="71" t="n">
        <f aca="false">IF($B40&lt;($D$4/2),$C40*$H$4*($D$4-$C$4),$D40*$H$4*$C$4)</f>
        <v>68571.4285714286</v>
      </c>
      <c r="I40" s="72" t="n">
        <f aca="false">$F40+$G40+$H40</f>
        <v>278484.114285714</v>
      </c>
    </row>
    <row r="41" customFormat="false" ht="15.75" hidden="false" customHeight="false" outlineLevel="0" collapsed="false">
      <c r="A41" s="43"/>
      <c r="B41" s="73" t="n">
        <f aca="false">IF($D$4=3.5,B40+0.05,IF($D$4=7,B40+0.1,IF($D$4=10.5,B40+0.15,IF($D$4=14,B40+0.2))))</f>
        <v>6.6</v>
      </c>
      <c r="C41" s="74" t="n">
        <f aca="false">$B41/$D$4</f>
        <v>0.471428571428572</v>
      </c>
      <c r="D41" s="75" t="n">
        <f aca="false">($D$4-$B41)/$D$4</f>
        <v>0.528571428571428</v>
      </c>
      <c r="E41" s="43"/>
      <c r="F41" s="70" t="n">
        <f aca="false">$C41*$D41/2*$F$4*$D$4^2</f>
        <v>100610.4</v>
      </c>
      <c r="G41" s="71" t="n">
        <f aca="false">IF($B41&lt;($D$4/2),$C41*$G$4*($D$4-$B$4),$D41*$G$4*$B$4)</f>
        <v>113142.857142857</v>
      </c>
      <c r="H41" s="71" t="n">
        <f aca="false">IF($B41&lt;($D$4/2),$C41*$H$4*($D$4-$C$4),$D41*$H$4*$C$4)</f>
        <v>70714.2857142858</v>
      </c>
      <c r="I41" s="72" t="n">
        <f aca="false">$F41+$G41+$H41</f>
        <v>284467.542857143</v>
      </c>
    </row>
    <row r="42" customFormat="false" ht="15.75" hidden="false" customHeight="false" outlineLevel="0" collapsed="false">
      <c r="A42" s="43"/>
      <c r="B42" s="73" t="n">
        <f aca="false">IF($D$4=3.5,B41+0.05,IF($D$4=7,B41+0.1,IF($D$4=10.5,B41+0.15,IF($D$4=14,B41+0.2))))</f>
        <v>6.8</v>
      </c>
      <c r="C42" s="74" t="n">
        <f aca="false">$B42/$D$4</f>
        <v>0.485714285714286</v>
      </c>
      <c r="D42" s="75" t="n">
        <f aca="false">($D$4-$B42)/$D$4</f>
        <v>0.514285714285714</v>
      </c>
      <c r="E42" s="43"/>
      <c r="F42" s="70" t="n">
        <f aca="false">$C42*$D42/2*$F$4*$D$4^2</f>
        <v>100857.6</v>
      </c>
      <c r="G42" s="71" t="n">
        <f aca="false">IF($B42&lt;($D$4/2),$C42*$G$4*($D$4-$B$4),$D42*$G$4*$B$4)</f>
        <v>116571.428571429</v>
      </c>
      <c r="H42" s="71" t="n">
        <f aca="false">IF($B42&lt;($D$4/2),$C42*$H$4*($D$4-$C$4),$D42*$H$4*$C$4)</f>
        <v>72857.1428571429</v>
      </c>
      <c r="I42" s="72" t="n">
        <f aca="false">$F42+$G42+$H42</f>
        <v>290286.171428572</v>
      </c>
    </row>
    <row r="43" customFormat="false" ht="15.75" hidden="false" customHeight="false" outlineLevel="0" collapsed="false">
      <c r="A43" s="43"/>
      <c r="B43" s="73" t="n">
        <f aca="false">IF($D$4=3.5,B42+0.05,IF($D$4=7,B42+0.1,IF($D$4=10.5,B42+0.15,IF($D$4=14,B42+0.2))))</f>
        <v>7</v>
      </c>
      <c r="C43" s="74" t="n">
        <f aca="false">$B43/$D$4</f>
        <v>0.5</v>
      </c>
      <c r="D43" s="75" t="n">
        <f aca="false">($D$4-$B43)/$D$4</f>
        <v>0.5</v>
      </c>
      <c r="E43" s="43"/>
      <c r="F43" s="70" t="n">
        <f aca="false">$C43*$D43/2*$F$4*$D$4^2</f>
        <v>100940</v>
      </c>
      <c r="G43" s="71" t="n">
        <f aca="false">IF($B43&lt;($D$4/2),$C43*$G$4*($D$4-$B$4),$D43*$G$4*$B$4)</f>
        <v>20000</v>
      </c>
      <c r="H43" s="71" t="n">
        <f aca="false">IF($B43&lt;($D$4/2),$C43*$H$4*($D$4-$C$4),$D43*$H$4*$C$4)</f>
        <v>65000</v>
      </c>
      <c r="I43" s="72" t="n">
        <f aca="false">$F43+$G43+$H43</f>
        <v>185940</v>
      </c>
    </row>
    <row r="44" customFormat="false" ht="15.75" hidden="false" customHeight="false" outlineLevel="0" collapsed="false">
      <c r="A44" s="43"/>
      <c r="B44" s="73" t="n">
        <f aca="false">IF($D$4=3.5,B43+0.05,IF($D$4=7,B43+0.1,IF($D$4=10.5,B43+0.15,IF($D$4=14,B43+0.2))))</f>
        <v>7.2</v>
      </c>
      <c r="C44" s="74" t="n">
        <f aca="false">$B44/$D$4</f>
        <v>0.514285714285715</v>
      </c>
      <c r="D44" s="75" t="n">
        <f aca="false">($D$4-$B44)/$D$4</f>
        <v>0.485714285714285</v>
      </c>
      <c r="E44" s="43"/>
      <c r="F44" s="70" t="n">
        <f aca="false">$C44*$D44/2*$F$4*$D$4^2</f>
        <v>100857.6</v>
      </c>
      <c r="G44" s="71" t="n">
        <f aca="false">IF($B44&lt;($D$4/2),$C44*$G$4*($D$4-$B$4),$D44*$G$4*$B$4)</f>
        <v>19428.5714285714</v>
      </c>
      <c r="H44" s="71" t="n">
        <f aca="false">IF($B44&lt;($D$4/2),$C44*$H$4*($D$4-$C$4),$D44*$H$4*$C$4)</f>
        <v>63142.8571428571</v>
      </c>
      <c r="I44" s="72" t="n">
        <f aca="false">$F44+$G44+$H44</f>
        <v>183429.028571429</v>
      </c>
    </row>
    <row r="45" customFormat="false" ht="15.75" hidden="false" customHeight="false" outlineLevel="0" collapsed="false">
      <c r="A45" s="43"/>
      <c r="B45" s="73" t="n">
        <f aca="false">IF($D$4=3.5,B44+0.05,IF($D$4=7,B44+0.1,IF($D$4=10.5,B44+0.15,IF($D$4=14,B44+0.2))))</f>
        <v>7.4</v>
      </c>
      <c r="C45" s="74" t="n">
        <f aca="false">$B45/$D$4</f>
        <v>0.528571428571429</v>
      </c>
      <c r="D45" s="75" t="n">
        <f aca="false">($D$4-$B45)/$D$4</f>
        <v>0.471428571428571</v>
      </c>
      <c r="E45" s="43"/>
      <c r="F45" s="70" t="n">
        <f aca="false">$C45*$D45/2*$F$4*$D$4^2</f>
        <v>100610.4</v>
      </c>
      <c r="G45" s="71" t="n">
        <f aca="false">IF($B45&lt;($D$4/2),$C45*$G$4*($D$4-$B$4),$D45*$G$4*$B$4)</f>
        <v>18857.1428571428</v>
      </c>
      <c r="H45" s="71" t="n">
        <f aca="false">IF($B45&lt;($D$4/2),$C45*$H$4*($D$4-$C$4),$D45*$H$4*$C$4)</f>
        <v>61285.7142857142</v>
      </c>
      <c r="I45" s="72" t="n">
        <f aca="false">$F45+$G45+$H45</f>
        <v>180753.257142857</v>
      </c>
    </row>
    <row r="46" customFormat="false" ht="15.75" hidden="false" customHeight="false" outlineLevel="0" collapsed="false">
      <c r="A46" s="43"/>
      <c r="B46" s="73" t="n">
        <f aca="false">IF($D$4=3.5,B45+0.05,IF($D$4=7,B45+0.1,IF($D$4=10.5,B45+0.15,IF($D$4=14,B45+0.2))))</f>
        <v>7.6</v>
      </c>
      <c r="C46" s="74" t="n">
        <f aca="false">$B46/$D$4</f>
        <v>0.542857142857143</v>
      </c>
      <c r="D46" s="75" t="n">
        <f aca="false">($D$4-$B46)/$D$4</f>
        <v>0.457142857142857</v>
      </c>
      <c r="E46" s="43"/>
      <c r="F46" s="70" t="n">
        <f aca="false">$C46*$D46/2*$F$4*$D$4^2</f>
        <v>100198.4</v>
      </c>
      <c r="G46" s="71" t="n">
        <f aca="false">IF($B46&lt;($D$4/2),$C46*$G$4*($D$4-$B$4),$D46*$G$4*$B$4)</f>
        <v>18285.7142857143</v>
      </c>
      <c r="H46" s="71" t="n">
        <f aca="false">IF($B46&lt;($D$4/2),$C46*$H$4*($D$4-$C$4),$D46*$H$4*$C$4)</f>
        <v>59428.5714285714</v>
      </c>
      <c r="I46" s="72" t="n">
        <f aca="false">$F46+$G46+$H46</f>
        <v>177912.685714286</v>
      </c>
    </row>
    <row r="47" customFormat="false" ht="15.75" hidden="false" customHeight="false" outlineLevel="0" collapsed="false">
      <c r="A47" s="43"/>
      <c r="B47" s="73" t="n">
        <f aca="false">IF($D$4=3.5,B46+0.05,IF($D$4=7,B46+0.1,IF($D$4=10.5,B46+0.15,IF($D$4=14,B46+0.2))))</f>
        <v>7.8</v>
      </c>
      <c r="C47" s="74" t="n">
        <f aca="false">$B47/$D$4</f>
        <v>0.557142857142858</v>
      </c>
      <c r="D47" s="75" t="n">
        <f aca="false">($D$4-$B47)/$D$4</f>
        <v>0.442857142857143</v>
      </c>
      <c r="E47" s="43"/>
      <c r="F47" s="70" t="n">
        <f aca="false">$C47*$D47/2*$F$4*$D$4^2</f>
        <v>99621.6</v>
      </c>
      <c r="G47" s="71" t="n">
        <f aca="false">IF($B47&lt;($D$4/2),$C47*$G$4*($D$4-$B$4),$D47*$G$4*$B$4)</f>
        <v>17714.2857142857</v>
      </c>
      <c r="H47" s="71" t="n">
        <f aca="false">IF($B47&lt;($D$4/2),$C47*$H$4*($D$4-$C$4),$D47*$H$4*$C$4)</f>
        <v>57571.4285714285</v>
      </c>
      <c r="I47" s="72" t="n">
        <f aca="false">$F47+$G47+$H47</f>
        <v>174907.314285714</v>
      </c>
    </row>
    <row r="48" customFormat="false" ht="15.75" hidden="false" customHeight="false" outlineLevel="0" collapsed="false">
      <c r="A48" s="43"/>
      <c r="B48" s="73" t="n">
        <f aca="false">IF($D$4=3.5,B47+0.05,IF($D$4=7,B47+0.1,IF($D$4=10.5,B47+0.15,IF($D$4=14,B47+0.2))))</f>
        <v>8</v>
      </c>
      <c r="C48" s="74" t="n">
        <f aca="false">$B48/$D$4</f>
        <v>0.571428571428572</v>
      </c>
      <c r="D48" s="75" t="n">
        <f aca="false">($D$4-$B48)/$D$4</f>
        <v>0.428571428571428</v>
      </c>
      <c r="E48" s="43"/>
      <c r="F48" s="70" t="n">
        <f aca="false">$C48*$D48/2*$F$4*$D$4^2</f>
        <v>98880</v>
      </c>
      <c r="G48" s="71" t="n">
        <f aca="false">IF($B48&lt;($D$4/2),$C48*$G$4*($D$4-$B$4),$D48*$G$4*$B$4)</f>
        <v>17142.8571428571</v>
      </c>
      <c r="H48" s="71" t="n">
        <f aca="false">IF($B48&lt;($D$4/2),$C48*$H$4*($D$4-$C$4),$D48*$H$4*$C$4)</f>
        <v>55714.2857142857</v>
      </c>
      <c r="I48" s="72" t="n">
        <f aca="false">$F48+$G48+$H48</f>
        <v>171737.142857143</v>
      </c>
    </row>
    <row r="49" customFormat="false" ht="15.75" hidden="false" customHeight="false" outlineLevel="0" collapsed="false">
      <c r="A49" s="43"/>
      <c r="B49" s="73" t="n">
        <f aca="false">IF($D$4=3.5,B48+0.05,IF($D$4=7,B48+0.1,IF($D$4=10.5,B48+0.15,IF($D$4=14,B48+0.2))))</f>
        <v>8.2</v>
      </c>
      <c r="C49" s="74" t="n">
        <f aca="false">$B49/$D$4</f>
        <v>0.585714285714286</v>
      </c>
      <c r="D49" s="75" t="n">
        <f aca="false">($D$4-$B49)/$D$4</f>
        <v>0.414285714285714</v>
      </c>
      <c r="E49" s="43"/>
      <c r="F49" s="70" t="n">
        <f aca="false">$C49*$D49/2*$F$4*$D$4^2</f>
        <v>97973.6</v>
      </c>
      <c r="G49" s="71" t="n">
        <f aca="false">IF($B49&lt;($D$4/2),$C49*$G$4*($D$4-$B$4),$D49*$G$4*$B$4)</f>
        <v>16571.4285714286</v>
      </c>
      <c r="H49" s="71" t="n">
        <f aca="false">IF($B49&lt;($D$4/2),$C49*$H$4*($D$4-$C$4),$D49*$H$4*$C$4)</f>
        <v>53857.1428571428</v>
      </c>
      <c r="I49" s="72" t="n">
        <f aca="false">$F49+$G49+$H49</f>
        <v>168402.171428571</v>
      </c>
    </row>
    <row r="50" customFormat="false" ht="15.75" hidden="false" customHeight="false" outlineLevel="0" collapsed="false">
      <c r="A50" s="43"/>
      <c r="B50" s="73" t="n">
        <f aca="false">IF($D$4=3.5,B49+0.05,IF($D$4=7,B49+0.1,IF($D$4=10.5,B49+0.15,IF($D$4=14,B49+0.2))))</f>
        <v>8.4</v>
      </c>
      <c r="C50" s="74" t="n">
        <f aca="false">$B50/$D$4</f>
        <v>0.6</v>
      </c>
      <c r="D50" s="75" t="n">
        <f aca="false">($D$4-$B50)/$D$4</f>
        <v>0.4</v>
      </c>
      <c r="E50" s="43"/>
      <c r="F50" s="70" t="n">
        <f aca="false">$C50*$D50/2*$F$4*$D$4^2</f>
        <v>96902.4</v>
      </c>
      <c r="G50" s="71" t="n">
        <f aca="false">IF($B50&lt;($D$4/2),$C50*$G$4*($D$4-$B$4),$D50*$G$4*$B$4)</f>
        <v>16000</v>
      </c>
      <c r="H50" s="71" t="n">
        <f aca="false">IF($B50&lt;($D$4/2),$C50*$H$4*($D$4-$C$4),$D50*$H$4*$C$4)</f>
        <v>52000</v>
      </c>
      <c r="I50" s="72" t="n">
        <f aca="false">$F50+$G50+$H50</f>
        <v>164902.4</v>
      </c>
    </row>
    <row r="51" customFormat="false" ht="15.75" hidden="false" customHeight="false" outlineLevel="0" collapsed="false">
      <c r="A51" s="43"/>
      <c r="B51" s="73" t="n">
        <f aca="false">IF($D$4=3.5,B50+0.05,IF($D$4=7,B50+0.1,IF($D$4=10.5,B50+0.15,IF($D$4=14,B50+0.2))))</f>
        <v>8.6</v>
      </c>
      <c r="C51" s="74" t="n">
        <f aca="false">$B51/$D$4</f>
        <v>0.614285714285714</v>
      </c>
      <c r="D51" s="75" t="n">
        <f aca="false">($D$4-$B51)/$D$4</f>
        <v>0.385714285714286</v>
      </c>
      <c r="E51" s="43"/>
      <c r="F51" s="70" t="n">
        <f aca="false">$C51*$D51/2*$F$4*$D$4^2</f>
        <v>95666.4</v>
      </c>
      <c r="G51" s="71" t="n">
        <f aca="false">IF($B51&lt;($D$4/2),$C51*$G$4*($D$4-$B$4),$D51*$G$4*$B$4)</f>
        <v>15428.5714285714</v>
      </c>
      <c r="H51" s="71" t="n">
        <f aca="false">IF($B51&lt;($D$4/2),$C51*$H$4*($D$4-$C$4),$D51*$H$4*$C$4)</f>
        <v>50142.8571428571</v>
      </c>
      <c r="I51" s="72" t="n">
        <f aca="false">$F51+$G51+$H51</f>
        <v>161237.828571429</v>
      </c>
    </row>
    <row r="52" customFormat="false" ht="15.75" hidden="false" customHeight="false" outlineLevel="0" collapsed="false">
      <c r="A52" s="43"/>
      <c r="B52" s="73" t="n">
        <f aca="false">IF($D$4=3.5,B51+0.05,IF($D$4=7,B51+0.1,IF($D$4=10.5,B51+0.15,IF($D$4=14,B51+0.2))))</f>
        <v>8.8</v>
      </c>
      <c r="C52" s="74" t="n">
        <f aca="false">$B52/$D$4</f>
        <v>0.628571428571429</v>
      </c>
      <c r="D52" s="75" t="n">
        <f aca="false">($D$4-$B52)/$D$4</f>
        <v>0.371428571428571</v>
      </c>
      <c r="E52" s="43"/>
      <c r="F52" s="70" t="n">
        <f aca="false">$C52*$D52/2*$F$4*$D$4^2</f>
        <v>94265.6</v>
      </c>
      <c r="G52" s="71" t="n">
        <f aca="false">IF($B52&lt;($D$4/2),$C52*$G$4*($D$4-$B$4),$D52*$G$4*$B$4)</f>
        <v>14857.1428571429</v>
      </c>
      <c r="H52" s="71" t="n">
        <f aca="false">IF($B52&lt;($D$4/2),$C52*$H$4*($D$4-$C$4),$D52*$H$4*$C$4)</f>
        <v>48285.7142857143</v>
      </c>
      <c r="I52" s="72" t="n">
        <f aca="false">$F52+$G52+$H52</f>
        <v>157408.457142857</v>
      </c>
    </row>
    <row r="53" customFormat="false" ht="15.75" hidden="false" customHeight="false" outlineLevel="0" collapsed="false">
      <c r="A53" s="43"/>
      <c r="B53" s="73" t="n">
        <f aca="false">IF($D$4=3.5,B52+0.05,IF($D$4=7,B52+0.1,IF($D$4=10.5,B52+0.15,IF($D$4=14,B52+0.2))))</f>
        <v>9</v>
      </c>
      <c r="C53" s="74" t="n">
        <f aca="false">$B53/$D$4</f>
        <v>0.642857142857143</v>
      </c>
      <c r="D53" s="75" t="n">
        <f aca="false">($D$4-$B53)/$D$4</f>
        <v>0.357142857142857</v>
      </c>
      <c r="E53" s="43"/>
      <c r="F53" s="70" t="n">
        <f aca="false">$C53*$D53/2*$F$4*$D$4^2</f>
        <v>92700</v>
      </c>
      <c r="G53" s="71" t="n">
        <f aca="false">IF($B53&lt;($D$4/2),$C53*$G$4*($D$4-$B$4),$D53*$G$4*$B$4)</f>
        <v>14285.7142857143</v>
      </c>
      <c r="H53" s="71" t="n">
        <f aca="false">IF($B53&lt;($D$4/2),$C53*$H$4*($D$4-$C$4),$D53*$H$4*$C$4)</f>
        <v>46428.5714285714</v>
      </c>
      <c r="I53" s="72" t="n">
        <f aca="false">$F53+$G53+$H53</f>
        <v>153414.285714286</v>
      </c>
    </row>
    <row r="54" customFormat="false" ht="15.75" hidden="false" customHeight="false" outlineLevel="0" collapsed="false">
      <c r="A54" s="43"/>
      <c r="B54" s="73" t="n">
        <f aca="false">IF($D$4=3.5,B53+0.05,IF($D$4=7,B53+0.1,IF($D$4=10.5,B53+0.15,IF($D$4=14,B53+0.2))))</f>
        <v>9.2</v>
      </c>
      <c r="C54" s="74" t="n">
        <f aca="false">$B54/$D$4</f>
        <v>0.657142857142857</v>
      </c>
      <c r="D54" s="75" t="n">
        <f aca="false">($D$4-$B54)/$D$4</f>
        <v>0.342857142857143</v>
      </c>
      <c r="E54" s="43"/>
      <c r="F54" s="70" t="n">
        <f aca="false">$C54*$D54/2*$F$4*$D$4^2</f>
        <v>90969.6</v>
      </c>
      <c r="G54" s="71" t="n">
        <f aca="false">IF($B54&lt;($D$4/2),$C54*$G$4*($D$4-$B$4),$D54*$G$4*$B$4)</f>
        <v>13714.2857142857</v>
      </c>
      <c r="H54" s="71" t="n">
        <f aca="false">IF($B54&lt;($D$4/2),$C54*$H$4*($D$4-$C$4),$D54*$H$4*$C$4)</f>
        <v>44571.4285714286</v>
      </c>
      <c r="I54" s="72" t="n">
        <f aca="false">$F54+$G54+$H54</f>
        <v>149255.314285714</v>
      </c>
    </row>
    <row r="55" customFormat="false" ht="15.75" hidden="false" customHeight="false" outlineLevel="0" collapsed="false">
      <c r="A55" s="43"/>
      <c r="B55" s="73" t="n">
        <f aca="false">IF($D$4=3.5,B54+0.05,IF($D$4=7,B54+0.1,IF($D$4=10.5,B54+0.15,IF($D$4=14,B54+0.2))))</f>
        <v>9.4</v>
      </c>
      <c r="C55" s="74" t="n">
        <f aca="false">$B55/$D$4</f>
        <v>0.671428571428571</v>
      </c>
      <c r="D55" s="75" t="n">
        <f aca="false">($D$4-$B55)/$D$4</f>
        <v>0.328571428571429</v>
      </c>
      <c r="E55" s="43"/>
      <c r="F55" s="70" t="n">
        <f aca="false">$C55*$D55/2*$F$4*$D$4^2</f>
        <v>89074.4</v>
      </c>
      <c r="G55" s="71" t="n">
        <f aca="false">IF($B55&lt;($D$4/2),$C55*$G$4*($D$4-$B$4),$D55*$G$4*$B$4)</f>
        <v>13142.8571428571</v>
      </c>
      <c r="H55" s="71" t="n">
        <f aca="false">IF($B55&lt;($D$4/2),$C55*$H$4*($D$4-$C$4),$D55*$H$4*$C$4)</f>
        <v>42714.2857142857</v>
      </c>
      <c r="I55" s="72" t="n">
        <f aca="false">$F55+$G55+$H55</f>
        <v>144931.542857143</v>
      </c>
    </row>
    <row r="56" customFormat="false" ht="15.75" hidden="false" customHeight="false" outlineLevel="0" collapsed="false">
      <c r="A56" s="43"/>
      <c r="B56" s="73" t="n">
        <f aca="false">IF($D$4=3.5,B55+0.05,IF($D$4=7,B55+0.1,IF($D$4=10.5,B55+0.15,IF($D$4=14,B55+0.2))))</f>
        <v>9.6</v>
      </c>
      <c r="C56" s="74" t="n">
        <f aca="false">$B56/$D$4</f>
        <v>0.685714285714286</v>
      </c>
      <c r="D56" s="75" t="n">
        <f aca="false">($D$4-$B56)/$D$4</f>
        <v>0.314285714285714</v>
      </c>
      <c r="E56" s="43"/>
      <c r="F56" s="70" t="n">
        <f aca="false">$C56*$D56/2*$F$4*$D$4^2</f>
        <v>87014.4</v>
      </c>
      <c r="G56" s="71" t="n">
        <f aca="false">IF($B56&lt;($D$4/2),$C56*$G$4*($D$4-$B$4),$D56*$G$4*$B$4)</f>
        <v>12571.4285714286</v>
      </c>
      <c r="H56" s="71" t="n">
        <f aca="false">IF($B56&lt;($D$4/2),$C56*$H$4*($D$4-$C$4),$D56*$H$4*$C$4)</f>
        <v>40857.1428571429</v>
      </c>
      <c r="I56" s="72" t="n">
        <f aca="false">$F56+$G56+$H56</f>
        <v>140442.971428572</v>
      </c>
    </row>
    <row r="57" customFormat="false" ht="15.75" hidden="false" customHeight="false" outlineLevel="0" collapsed="false">
      <c r="A57" s="43"/>
      <c r="B57" s="73" t="n">
        <f aca="false">IF($D$4=3.5,B56+0.05,IF($D$4=7,B56+0.1,IF($D$4=10.5,B56+0.15,IF($D$4=14,B56+0.2))))</f>
        <v>9.8</v>
      </c>
      <c r="C57" s="74" t="n">
        <f aca="false">$B57/$D$4</f>
        <v>0.7</v>
      </c>
      <c r="D57" s="75" t="n">
        <f aca="false">($D$4-$B57)/$D$4</f>
        <v>0.3</v>
      </c>
      <c r="E57" s="43"/>
      <c r="F57" s="70" t="n">
        <f aca="false">$C57*$D57/2*$F$4*$D$4^2</f>
        <v>84789.6</v>
      </c>
      <c r="G57" s="71" t="n">
        <f aca="false">IF($B57&lt;($D$4/2),$C57*$G$4*($D$4-$B$4),$D57*$G$4*$B$4)</f>
        <v>12000</v>
      </c>
      <c r="H57" s="71" t="n">
        <f aca="false">IF($B57&lt;($D$4/2),$C57*$H$4*($D$4-$C$4),$D57*$H$4*$C$4)</f>
        <v>39000</v>
      </c>
      <c r="I57" s="72" t="n">
        <f aca="false">$F57+$G57+$H57</f>
        <v>135789.6</v>
      </c>
    </row>
    <row r="58" customFormat="false" ht="15.75" hidden="false" customHeight="false" outlineLevel="0" collapsed="false">
      <c r="A58" s="43"/>
      <c r="B58" s="73" t="n">
        <f aca="false">IF($D$4=3.5,B57+0.05,IF($D$4=7,B57+0.1,IF($D$4=10.5,B57+0.15,IF($D$4=14,B57+0.2))))</f>
        <v>10</v>
      </c>
      <c r="C58" s="74" t="n">
        <f aca="false">$B58/$D$4</f>
        <v>0.714285714285714</v>
      </c>
      <c r="D58" s="75" t="n">
        <f aca="false">($D$4-$B58)/$D$4</f>
        <v>0.285714285714286</v>
      </c>
      <c r="E58" s="43"/>
      <c r="F58" s="70" t="n">
        <f aca="false">$C58*$D58/2*$F$4*$D$4^2</f>
        <v>82400</v>
      </c>
      <c r="G58" s="71" t="n">
        <f aca="false">IF($B58&lt;($D$4/2),$C58*$G$4*($D$4-$B$4),$D58*$G$4*$B$4)</f>
        <v>11428.5714285714</v>
      </c>
      <c r="H58" s="71" t="n">
        <f aca="false">IF($B58&lt;($D$4/2),$C58*$H$4*($D$4-$C$4),$D58*$H$4*$C$4)</f>
        <v>37142.8571428572</v>
      </c>
      <c r="I58" s="72" t="n">
        <f aca="false">$F58+$G58+$H58</f>
        <v>130971.428571429</v>
      </c>
    </row>
    <row r="59" customFormat="false" ht="15.75" hidden="false" customHeight="false" outlineLevel="0" collapsed="false">
      <c r="A59" s="43"/>
      <c r="B59" s="73" t="n">
        <f aca="false">IF($D$4=3.5,B58+0.05,IF($D$4=7,B58+0.1,IF($D$4=10.5,B58+0.15,IF($D$4=14,B58+0.2))))</f>
        <v>10.2</v>
      </c>
      <c r="C59" s="74" t="n">
        <f aca="false">$B59/$D$4</f>
        <v>0.728571428571428</v>
      </c>
      <c r="D59" s="75" t="n">
        <f aca="false">($D$4-$B59)/$D$4</f>
        <v>0.271428571428572</v>
      </c>
      <c r="E59" s="43"/>
      <c r="F59" s="70" t="n">
        <f aca="false">$C59*$D59/2*$F$4*$D$4^2</f>
        <v>79845.6000000001</v>
      </c>
      <c r="G59" s="71" t="n">
        <f aca="false">IF($B59&lt;($D$4/2),$C59*$G$4*($D$4-$B$4),$D59*$G$4*$B$4)</f>
        <v>10857.1428571429</v>
      </c>
      <c r="H59" s="71" t="n">
        <f aca="false">IF($B59&lt;($D$4/2),$C59*$H$4*($D$4-$C$4),$D59*$H$4*$C$4)</f>
        <v>35285.7142857143</v>
      </c>
      <c r="I59" s="72" t="n">
        <f aca="false">$F59+$G59+$H59</f>
        <v>125988.457142857</v>
      </c>
    </row>
    <row r="60" customFormat="false" ht="15.75" hidden="false" customHeight="false" outlineLevel="0" collapsed="false">
      <c r="A60" s="43"/>
      <c r="B60" s="73" t="n">
        <f aca="false">IF($D$4=3.5,B59+0.05,IF($D$4=7,B59+0.1,IF($D$4=10.5,B59+0.15,IF($D$4=14,B59+0.2))))</f>
        <v>10.4</v>
      </c>
      <c r="C60" s="74" t="n">
        <f aca="false">$B60/$D$4</f>
        <v>0.742857142857143</v>
      </c>
      <c r="D60" s="75" t="n">
        <f aca="false">($D$4-$B60)/$D$4</f>
        <v>0.257142857142857</v>
      </c>
      <c r="E60" s="43"/>
      <c r="F60" s="70" t="n">
        <f aca="false">$C60*$D60/2*$F$4*$D$4^2</f>
        <v>77126.4000000001</v>
      </c>
      <c r="G60" s="71" t="n">
        <f aca="false">IF($B60&lt;($D$4/2),$C60*$G$4*($D$4-$B$4),$D60*$G$4*$B$4)</f>
        <v>10285.7142857143</v>
      </c>
      <c r="H60" s="71" t="n">
        <f aca="false">IF($B60&lt;($D$4/2),$C60*$H$4*($D$4-$C$4),$D60*$H$4*$C$4)</f>
        <v>33428.5714285715</v>
      </c>
      <c r="I60" s="72" t="n">
        <f aca="false">$F60+$G60+$H60</f>
        <v>120840.685714286</v>
      </c>
    </row>
    <row r="61" customFormat="false" ht="15.75" hidden="false" customHeight="false" outlineLevel="0" collapsed="false">
      <c r="A61" s="43"/>
      <c r="B61" s="73" t="n">
        <f aca="false">IF($D$4=3.5,B60+0.05,IF($D$4=7,B60+0.1,IF($D$4=10.5,B60+0.15,IF($D$4=14,B60+0.2))))</f>
        <v>10.6</v>
      </c>
      <c r="C61" s="74" t="n">
        <f aca="false">$B61/$D$4</f>
        <v>0.757142857142857</v>
      </c>
      <c r="D61" s="75" t="n">
        <f aca="false">($D$4-$B61)/$D$4</f>
        <v>0.242857142857143</v>
      </c>
      <c r="E61" s="43"/>
      <c r="F61" s="70" t="n">
        <f aca="false">$C61*$D61/2*$F$4*$D$4^2</f>
        <v>74242.4000000001</v>
      </c>
      <c r="G61" s="71" t="n">
        <f aca="false">IF($B61&lt;($D$4/2),$C61*$G$4*($D$4-$B$4),$D61*$G$4*$B$4)</f>
        <v>9714.28571428573</v>
      </c>
      <c r="H61" s="71" t="n">
        <f aca="false">IF($B61&lt;($D$4/2),$C61*$H$4*($D$4-$C$4),$D61*$H$4*$C$4)</f>
        <v>31571.4285714286</v>
      </c>
      <c r="I61" s="72" t="n">
        <f aca="false">$F61+$G61+$H61</f>
        <v>115528.114285714</v>
      </c>
    </row>
    <row r="62" customFormat="false" ht="15.75" hidden="false" customHeight="false" outlineLevel="0" collapsed="false">
      <c r="A62" s="43"/>
      <c r="B62" s="73" t="n">
        <f aca="false">IF($D$4=3.5,B61+0.05,IF($D$4=7,B61+0.1,IF($D$4=10.5,B61+0.15,IF($D$4=14,B61+0.2))))</f>
        <v>10.8</v>
      </c>
      <c r="C62" s="74" t="n">
        <f aca="false">$B62/$D$4</f>
        <v>0.771428571428571</v>
      </c>
      <c r="D62" s="75" t="n">
        <f aca="false">($D$4-$B62)/$D$4</f>
        <v>0.228571428571429</v>
      </c>
      <c r="E62" s="43"/>
      <c r="F62" s="70" t="n">
        <f aca="false">$C62*$D62/2*$F$4*$D$4^2</f>
        <v>71193.6000000001</v>
      </c>
      <c r="G62" s="71" t="n">
        <f aca="false">IF($B62&lt;($D$4/2),$C62*$G$4*($D$4-$B$4),$D62*$G$4*$B$4)</f>
        <v>9142.85714285716</v>
      </c>
      <c r="H62" s="71" t="n">
        <f aca="false">IF($B62&lt;($D$4/2),$C62*$H$4*($D$4-$C$4),$D62*$H$4*$C$4)</f>
        <v>29714.2857142858</v>
      </c>
      <c r="I62" s="72" t="n">
        <f aca="false">$F62+$G62+$H62</f>
        <v>110050.742857143</v>
      </c>
    </row>
    <row r="63" customFormat="false" ht="15.75" hidden="false" customHeight="false" outlineLevel="0" collapsed="false">
      <c r="A63" s="43"/>
      <c r="B63" s="73" t="n">
        <f aca="false">IF($D$4=3.5,B62+0.05,IF($D$4=7,B62+0.1,IF($D$4=10.5,B62+0.15,IF($D$4=14,B62+0.2))))</f>
        <v>11</v>
      </c>
      <c r="C63" s="74" t="n">
        <f aca="false">$B63/$D$4</f>
        <v>0.785714285714285</v>
      </c>
      <c r="D63" s="75" t="n">
        <f aca="false">($D$4-$B63)/$D$4</f>
        <v>0.214285714285715</v>
      </c>
      <c r="E63" s="43"/>
      <c r="F63" s="70" t="n">
        <f aca="false">$C63*$D63/2*$F$4*$D$4^2</f>
        <v>67980.0000000001</v>
      </c>
      <c r="G63" s="71" t="n">
        <f aca="false">IF($B63&lt;($D$4/2),$C63*$G$4*($D$4-$B$4),$D63*$G$4*$B$4)</f>
        <v>8571.42857142859</v>
      </c>
      <c r="H63" s="71" t="n">
        <f aca="false">IF($B63&lt;($D$4/2),$C63*$H$4*($D$4-$C$4),$D63*$H$4*$C$4)</f>
        <v>27857.1428571429</v>
      </c>
      <c r="I63" s="72" t="n">
        <f aca="false">$F63+$G63+$H63</f>
        <v>104408.571428572</v>
      </c>
    </row>
    <row r="64" customFormat="false" ht="15.75" hidden="false" customHeight="false" outlineLevel="0" collapsed="false">
      <c r="A64" s="43"/>
      <c r="B64" s="73" t="n">
        <f aca="false">IF($D$4=3.5,B63+0.05,IF($D$4=7,B63+0.1,IF($D$4=10.5,B63+0.15,IF($D$4=14,B63+0.2))))</f>
        <v>11.2</v>
      </c>
      <c r="C64" s="74" t="n">
        <f aca="false">$B64/$D$4</f>
        <v>0.8</v>
      </c>
      <c r="D64" s="75" t="n">
        <f aca="false">($D$4-$B64)/$D$4</f>
        <v>0.200000000000001</v>
      </c>
      <c r="E64" s="43"/>
      <c r="F64" s="70" t="n">
        <f aca="false">$C64*$D64/2*$F$4*$D$4^2</f>
        <v>64601.6000000002</v>
      </c>
      <c r="G64" s="71" t="n">
        <f aca="false">IF($B64&lt;($D$4/2),$C64*$G$4*($D$4-$B$4),$D64*$G$4*$B$4)</f>
        <v>8000.00000000002</v>
      </c>
      <c r="H64" s="71" t="n">
        <f aca="false">IF($B64&lt;($D$4/2),$C64*$H$4*($D$4-$C$4),$D64*$H$4*$C$4)</f>
        <v>26000.0000000001</v>
      </c>
      <c r="I64" s="72" t="n">
        <f aca="false">$F64+$G64+$H64</f>
        <v>98601.6000000003</v>
      </c>
    </row>
    <row r="65" customFormat="false" ht="15.75" hidden="false" customHeight="false" outlineLevel="0" collapsed="false">
      <c r="A65" s="43"/>
      <c r="B65" s="73" t="n">
        <f aca="false">IF($D$4=3.5,B64+0.05,IF($D$4=7,B64+0.1,IF($D$4=10.5,B64+0.15,IF($D$4=14,B64+0.2))))</f>
        <v>11.4</v>
      </c>
      <c r="C65" s="74" t="n">
        <f aca="false">$B65/$D$4</f>
        <v>0.814285714285714</v>
      </c>
      <c r="D65" s="75" t="n">
        <f aca="false">($D$4-$B65)/$D$4</f>
        <v>0.185714285714286</v>
      </c>
      <c r="E65" s="43"/>
      <c r="F65" s="70" t="n">
        <f aca="false">$C65*$D65/2*$F$4*$D$4^2</f>
        <v>61058.4000000002</v>
      </c>
      <c r="G65" s="71" t="n">
        <f aca="false">IF($B65&lt;($D$4/2),$C65*$G$4*($D$4-$B$4),$D65*$G$4*$B$4)</f>
        <v>7428.57142857145</v>
      </c>
      <c r="H65" s="71" t="n">
        <f aca="false">IF($B65&lt;($D$4/2),$C65*$H$4*($D$4-$C$4),$D65*$H$4*$C$4)</f>
        <v>24142.8571428572</v>
      </c>
      <c r="I65" s="72" t="n">
        <f aca="false">$F65+$G65+$H65</f>
        <v>92629.8285714288</v>
      </c>
    </row>
    <row r="66" customFormat="false" ht="15.75" hidden="false" customHeight="false" outlineLevel="0" collapsed="false">
      <c r="A66" s="43"/>
      <c r="B66" s="73" t="n">
        <f aca="false">IF($D$4=3.5,B65+0.05,IF($D$4=7,B65+0.1,IF($D$4=10.5,B65+0.15,IF($D$4=14,B65+0.2))))</f>
        <v>11.6</v>
      </c>
      <c r="C66" s="74" t="n">
        <f aca="false">$B66/$D$4</f>
        <v>0.828571428571428</v>
      </c>
      <c r="D66" s="75" t="n">
        <f aca="false">($D$4-$B66)/$D$4</f>
        <v>0.171428571428572</v>
      </c>
      <c r="E66" s="43"/>
      <c r="F66" s="70" t="n">
        <f aca="false">$C66*$D66/2*$F$4*$D$4^2</f>
        <v>57350.4000000002</v>
      </c>
      <c r="G66" s="71" t="n">
        <f aca="false">IF($B66&lt;($D$4/2),$C66*$G$4*($D$4-$B$4),$D66*$G$4*$B$4)</f>
        <v>6857.14285714288</v>
      </c>
      <c r="H66" s="71" t="n">
        <f aca="false">IF($B66&lt;($D$4/2),$C66*$H$4*($D$4-$C$4),$D66*$H$4*$C$4)</f>
        <v>22285.7142857144</v>
      </c>
      <c r="I66" s="72" t="n">
        <f aca="false">$F66+$G66+$H66</f>
        <v>86493.2571428574</v>
      </c>
    </row>
    <row r="67" customFormat="false" ht="15.75" hidden="false" customHeight="false" outlineLevel="0" collapsed="false">
      <c r="A67" s="43"/>
      <c r="B67" s="73" t="n">
        <f aca="false">IF($D$4=3.5,B66+0.05,IF($D$4=7,B66+0.1,IF($D$4=10.5,B66+0.15,IF($D$4=14,B66+0.2))))</f>
        <v>11.8</v>
      </c>
      <c r="C67" s="74" t="n">
        <f aca="false">$B67/$D$4</f>
        <v>0.842857142857142</v>
      </c>
      <c r="D67" s="75" t="n">
        <f aca="false">($D$4-$B67)/$D$4</f>
        <v>0.157142857142858</v>
      </c>
      <c r="E67" s="43"/>
      <c r="F67" s="70" t="n">
        <f aca="false">$C67*$D67/2*$F$4*$D$4^2</f>
        <v>53477.6000000002</v>
      </c>
      <c r="G67" s="71" t="n">
        <f aca="false">IF($B67&lt;($D$4/2),$C67*$G$4*($D$4-$B$4),$D67*$G$4*$B$4)</f>
        <v>6285.71428571431</v>
      </c>
      <c r="H67" s="71" t="n">
        <f aca="false">IF($B67&lt;($D$4/2),$C67*$H$4*($D$4-$C$4),$D67*$H$4*$C$4)</f>
        <v>20428.5714285715</v>
      </c>
      <c r="I67" s="72" t="n">
        <f aca="false">$F67+$G67+$H67</f>
        <v>80191.885714286</v>
      </c>
    </row>
    <row r="68" customFormat="false" ht="15.75" hidden="false" customHeight="false" outlineLevel="0" collapsed="false">
      <c r="A68" s="43"/>
      <c r="B68" s="73" t="n">
        <f aca="false">IF($D$4=3.5,B67+0.05,IF($D$4=7,B67+0.1,IF($D$4=10.5,B67+0.15,IF($D$4=14,B67+0.2))))</f>
        <v>12</v>
      </c>
      <c r="C68" s="74" t="n">
        <f aca="false">$B68/$D$4</f>
        <v>0.857142857142856</v>
      </c>
      <c r="D68" s="75" t="n">
        <f aca="false">($D$4-$B68)/$D$4</f>
        <v>0.142857142857144</v>
      </c>
      <c r="E68" s="43"/>
      <c r="F68" s="70" t="n">
        <f aca="false">$C68*$D68/2*$F$4*$D$4^2</f>
        <v>49440.0000000002</v>
      </c>
      <c r="G68" s="71" t="n">
        <f aca="false">IF($B68&lt;($D$4/2),$C68*$G$4*($D$4-$B$4),$D68*$G$4*$B$4)</f>
        <v>5714.28571428574</v>
      </c>
      <c r="H68" s="71" t="n">
        <f aca="false">IF($B68&lt;($D$4/2),$C68*$H$4*($D$4-$C$4),$D68*$H$4*$C$4)</f>
        <v>18571.4285714287</v>
      </c>
      <c r="I68" s="72" t="n">
        <f aca="false">$F68+$G68+$H68</f>
        <v>73725.7142857146</v>
      </c>
    </row>
    <row r="69" customFormat="false" ht="15.75" hidden="false" customHeight="false" outlineLevel="0" collapsed="false">
      <c r="A69" s="43"/>
      <c r="B69" s="73" t="n">
        <f aca="false">IF($D$4=3.5,B68+0.05,IF($D$4=7,B68+0.1,IF($D$4=10.5,B68+0.15,IF($D$4=14,B68+0.2))))</f>
        <v>12.2</v>
      </c>
      <c r="C69" s="74" t="n">
        <f aca="false">$B69/$D$4</f>
        <v>0.871428571428571</v>
      </c>
      <c r="D69" s="75" t="n">
        <f aca="false">($D$4-$B69)/$D$4</f>
        <v>0.128571428571429</v>
      </c>
      <c r="E69" s="43"/>
      <c r="F69" s="70" t="n">
        <f aca="false">$C69*$D69/2*$F$4*$D$4^2</f>
        <v>45237.6000000003</v>
      </c>
      <c r="G69" s="71" t="n">
        <f aca="false">IF($B69&lt;($D$4/2),$C69*$G$4*($D$4-$B$4),$D69*$G$4*$B$4)</f>
        <v>5142.85714285718</v>
      </c>
      <c r="H69" s="71" t="n">
        <f aca="false">IF($B69&lt;($D$4/2),$C69*$H$4*($D$4-$C$4),$D69*$H$4*$C$4)</f>
        <v>16714.2857142858</v>
      </c>
      <c r="I69" s="72" t="n">
        <f aca="false">$F69+$G69+$H69</f>
        <v>67094.7428571433</v>
      </c>
    </row>
    <row r="70" customFormat="false" ht="15.75" hidden="false" customHeight="false" outlineLevel="0" collapsed="false">
      <c r="A70" s="43"/>
      <c r="B70" s="73" t="n">
        <f aca="false">IF($D$4=3.5,B69+0.05,IF($D$4=7,B69+0.1,IF($D$4=10.5,B69+0.15,IF($D$4=14,B69+0.2))))</f>
        <v>12.4</v>
      </c>
      <c r="C70" s="74" t="n">
        <f aca="false">$B70/$D$4</f>
        <v>0.885714285714285</v>
      </c>
      <c r="D70" s="75" t="n">
        <f aca="false">($D$4-$B70)/$D$4</f>
        <v>0.114285714285715</v>
      </c>
      <c r="E70" s="43"/>
      <c r="F70" s="70" t="n">
        <f aca="false">$C70*$D70/2*$F$4*$D$4^2</f>
        <v>40870.4000000003</v>
      </c>
      <c r="G70" s="71" t="n">
        <f aca="false">IF($B70&lt;($D$4/2),$C70*$G$4*($D$4-$B$4),$D70*$G$4*$B$4)</f>
        <v>4571.42857142861</v>
      </c>
      <c r="H70" s="71" t="n">
        <f aca="false">IF($B70&lt;($D$4/2),$C70*$H$4*($D$4-$C$4),$D70*$H$4*$C$4)</f>
        <v>14857.142857143</v>
      </c>
      <c r="I70" s="72" t="n">
        <f aca="false">$F70+$G70+$H70</f>
        <v>60298.9714285719</v>
      </c>
    </row>
    <row r="71" customFormat="false" ht="15.75" hidden="false" customHeight="false" outlineLevel="0" collapsed="false">
      <c r="A71" s="43"/>
      <c r="B71" s="73" t="n">
        <f aca="false">IF($D$4=3.5,B70+0.05,IF($D$4=7,B70+0.1,IF($D$4=10.5,B70+0.15,IF($D$4=14,B70+0.2))))</f>
        <v>12.6</v>
      </c>
      <c r="C71" s="74" t="n">
        <f aca="false">$B71/$D$4</f>
        <v>0.899999999999999</v>
      </c>
      <c r="D71" s="75" t="n">
        <f aca="false">($D$4-$B71)/$D$4</f>
        <v>0.100000000000001</v>
      </c>
      <c r="E71" s="43"/>
      <c r="F71" s="70" t="n">
        <f aca="false">$C71*$D71/2*$F$4*$D$4^2</f>
        <v>36338.4000000003</v>
      </c>
      <c r="G71" s="71" t="n">
        <f aca="false">IF($B71&lt;($D$4/2),$C71*$G$4*($D$4-$B$4),$D71*$G$4*$B$4)</f>
        <v>4000.00000000004</v>
      </c>
      <c r="H71" s="71" t="n">
        <f aca="false">IF($B71&lt;($D$4/2),$C71*$H$4*($D$4-$C$4),$D71*$H$4*$C$4)</f>
        <v>13000.0000000001</v>
      </c>
      <c r="I71" s="72" t="n">
        <f aca="false">$F71+$G71+$H71</f>
        <v>53338.4000000005</v>
      </c>
    </row>
    <row r="72" customFormat="false" ht="15.75" hidden="false" customHeight="false" outlineLevel="0" collapsed="false">
      <c r="A72" s="43"/>
      <c r="B72" s="73" t="n">
        <f aca="false">IF($D$4=3.5,B71+0.05,IF($D$4=7,B71+0.1,IF($D$4=10.5,B71+0.15,IF($D$4=14,B71+0.2))))</f>
        <v>12.8</v>
      </c>
      <c r="C72" s="74" t="n">
        <f aca="false">$B72/$D$4</f>
        <v>0.914285714285713</v>
      </c>
      <c r="D72" s="75" t="n">
        <f aca="false">($D$4-$B72)/$D$4</f>
        <v>0.0857142857142867</v>
      </c>
      <c r="E72" s="43"/>
      <c r="F72" s="70" t="n">
        <f aca="false">$C72*$D72/2*$F$4*$D$4^2</f>
        <v>31641.6000000003</v>
      </c>
      <c r="G72" s="71" t="n">
        <f aca="false">IF($B72&lt;($D$4/2),$C72*$G$4*($D$4-$B$4),$D72*$G$4*$B$4)</f>
        <v>3428.57142857147</v>
      </c>
      <c r="H72" s="71" t="n">
        <f aca="false">IF($B72&lt;($D$4/2),$C72*$H$4*($D$4-$C$4),$D72*$H$4*$C$4)</f>
        <v>11142.8571428573</v>
      </c>
      <c r="I72" s="72" t="n">
        <f aca="false">$F72+$G72+$H72</f>
        <v>46213.0285714291</v>
      </c>
    </row>
    <row r="73" customFormat="false" ht="15.75" hidden="false" customHeight="false" outlineLevel="0" collapsed="false">
      <c r="A73" s="43"/>
      <c r="B73" s="73" t="n">
        <f aca="false">IF($D$4=3.5,B72+0.05,IF($D$4=7,B72+0.1,IF($D$4=10.5,B72+0.15,IF($D$4=14,B72+0.2))))</f>
        <v>13</v>
      </c>
      <c r="C73" s="74" t="n">
        <f aca="false">$B73/$D$4</f>
        <v>0.928571428571428</v>
      </c>
      <c r="D73" s="75" t="n">
        <f aca="false">($D$4-$B73)/$D$4</f>
        <v>0.0714285714285724</v>
      </c>
      <c r="E73" s="43"/>
      <c r="F73" s="70" t="n">
        <f aca="false">$C73*$D73/2*$F$4*$D$4^2</f>
        <v>26780.0000000003</v>
      </c>
      <c r="G73" s="71" t="n">
        <f aca="false">IF($B73&lt;($D$4/2),$C73*$G$4*($D$4-$B$4),$D73*$G$4*$B$4)</f>
        <v>2857.1428571429</v>
      </c>
      <c r="H73" s="71" t="n">
        <f aca="false">IF($B73&lt;($D$4/2),$C73*$H$4*($D$4-$C$4),$D73*$H$4*$C$4)</f>
        <v>9285.71428571442</v>
      </c>
      <c r="I73" s="72" t="n">
        <f aca="false">$F73+$G73+$H73</f>
        <v>38922.8571428577</v>
      </c>
    </row>
    <row r="74" customFormat="false" ht="15.75" hidden="false" customHeight="false" outlineLevel="0" collapsed="false">
      <c r="A74" s="43"/>
      <c r="B74" s="73" t="n">
        <f aca="false">IF($D$4=3.5,B73+0.05,IF($D$4=7,B73+0.1,IF($D$4=10.5,B73+0.15,IF($D$4=14,B73+0.2))))</f>
        <v>13.2</v>
      </c>
      <c r="C74" s="74" t="n">
        <f aca="false">$B74/$D$4</f>
        <v>0.942857142857142</v>
      </c>
      <c r="D74" s="75" t="n">
        <f aca="false">($D$4-$B74)/$D$4</f>
        <v>0.0571428571428582</v>
      </c>
      <c r="E74" s="43"/>
      <c r="F74" s="70" t="n">
        <f aca="false">$C74*$D74/2*$F$4*$D$4^2</f>
        <v>21753.6000000004</v>
      </c>
      <c r="G74" s="71" t="n">
        <f aca="false">IF($B74&lt;($D$4/2),$C74*$G$4*($D$4-$B$4),$D74*$G$4*$B$4)</f>
        <v>2285.71428571433</v>
      </c>
      <c r="H74" s="71" t="n">
        <f aca="false">IF($B74&lt;($D$4/2),$C74*$H$4*($D$4-$C$4),$D74*$H$4*$C$4)</f>
        <v>7428.57142857157</v>
      </c>
      <c r="I74" s="72" t="n">
        <f aca="false">$F74+$G74+$H74</f>
        <v>31467.8857142863</v>
      </c>
    </row>
    <row r="75" customFormat="false" ht="15.75" hidden="false" customHeight="false" outlineLevel="0" collapsed="false">
      <c r="A75" s="43"/>
      <c r="B75" s="73" t="n">
        <f aca="false">IF($D$4=3.5,B74+0.05,IF($D$4=7,B74+0.1,IF($D$4=10.5,B74+0.15,IF($D$4=14,B74+0.2))))</f>
        <v>13.4</v>
      </c>
      <c r="C75" s="74" t="n">
        <f aca="false">$B75/$D$4</f>
        <v>0.957142857142856</v>
      </c>
      <c r="D75" s="75" t="n">
        <f aca="false">($D$4-$B75)/$D$4</f>
        <v>0.042857142857144</v>
      </c>
      <c r="E75" s="43"/>
      <c r="F75" s="70" t="n">
        <f aca="false">$C75*$D75/2*$F$4*$D$4^2</f>
        <v>16562.4000000004</v>
      </c>
      <c r="G75" s="71" t="n">
        <f aca="false">IF($B75&lt;($D$4/2),$C75*$G$4*($D$4-$B$4),$D75*$G$4*$B$4)</f>
        <v>1714.28571428576</v>
      </c>
      <c r="H75" s="71" t="n">
        <f aca="false">IF($B75&lt;($D$4/2),$C75*$H$4*($D$4-$C$4),$D75*$H$4*$C$4)</f>
        <v>5571.42857142872</v>
      </c>
      <c r="I75" s="72" t="n">
        <f aca="false">$F75+$G75+$H75</f>
        <v>23848.1142857149</v>
      </c>
    </row>
    <row r="76" customFormat="false" ht="15.75" hidden="false" customHeight="false" outlineLevel="0" collapsed="false">
      <c r="A76" s="43"/>
      <c r="B76" s="73" t="n">
        <f aca="false">IF($D$4=3.5,B75+0.05,IF($D$4=7,B75+0.1,IF($D$4=10.5,B75+0.15,IF($D$4=14,B75+0.2))))</f>
        <v>13.6</v>
      </c>
      <c r="C76" s="74" t="n">
        <f aca="false">$B76/$D$4</f>
        <v>0.97142857142857</v>
      </c>
      <c r="D76" s="75" t="n">
        <f aca="false">($D$4-$B76)/$D$4</f>
        <v>0.0285714285714297</v>
      </c>
      <c r="E76" s="43"/>
      <c r="F76" s="70" t="n">
        <f aca="false">$C76*$D76/2*$F$4*$D$4^2</f>
        <v>11206.4000000004</v>
      </c>
      <c r="G76" s="71" t="n">
        <f aca="false">IF($B76&lt;($D$4/2),$C76*$G$4*($D$4-$B$4),$D76*$G$4*$B$4)</f>
        <v>1142.85714285719</v>
      </c>
      <c r="H76" s="71" t="n">
        <f aca="false">IF($B76&lt;($D$4/2),$C76*$H$4*($D$4-$C$4),$D76*$H$4*$C$4)</f>
        <v>3714.28571428587</v>
      </c>
      <c r="I76" s="72" t="n">
        <f aca="false">$F76+$G76+$H76</f>
        <v>16063.5428571435</v>
      </c>
    </row>
    <row r="77" customFormat="false" ht="15.75" hidden="false" customHeight="false" outlineLevel="0" collapsed="false">
      <c r="A77" s="43"/>
      <c r="B77" s="73" t="n">
        <f aca="false">IF($D$4=3.5,B76+0.05,IF($D$4=7,B76+0.1,IF($D$4=10.5,B76+0.15,IF($D$4=14,B76+0.2))))</f>
        <v>13.8</v>
      </c>
      <c r="C77" s="74" t="n">
        <f aca="false">$B77/$D$4</f>
        <v>0.985714285714285</v>
      </c>
      <c r="D77" s="75" t="n">
        <f aca="false">($D$4-$B77)/$D$4</f>
        <v>0.0142857142857155</v>
      </c>
      <c r="E77" s="43"/>
      <c r="F77" s="70" t="n">
        <f aca="false">$C77*$D77/2*$F$4*$D$4^2</f>
        <v>5685.60000000048</v>
      </c>
      <c r="G77" s="71" t="n">
        <f aca="false">IF($B77&lt;($D$4/2),$C77*$G$4*($D$4-$B$4),$D77*$G$4*$B$4)</f>
        <v>571.42857142862</v>
      </c>
      <c r="H77" s="71" t="n">
        <f aca="false">IF($B77&lt;($D$4/2),$C77*$H$4*($D$4-$C$4),$D77*$H$4*$C$4)</f>
        <v>1857.14285714302</v>
      </c>
      <c r="I77" s="72" t="n">
        <f aca="false">$F77+$G77+$H77</f>
        <v>8114.17142857211</v>
      </c>
    </row>
    <row r="78" customFormat="false" ht="15.75" hidden="false" customHeight="false" outlineLevel="0" collapsed="false">
      <c r="A78" s="43"/>
      <c r="B78" s="76" t="n">
        <f aca="false">IF($D$4=3.5,B77+0.05,IF($D$4=7,B77+0.1,IF($D$4=10.5,B77+0.15,IF($D$4=14,B77+0.2))))</f>
        <v>14</v>
      </c>
      <c r="C78" s="77" t="n">
        <f aca="false">$B78/$D$4</f>
        <v>0.999999999999999</v>
      </c>
      <c r="D78" s="78" t="n">
        <f aca="false">($D$4-$B78)/$D$4</f>
        <v>0</v>
      </c>
      <c r="E78" s="43"/>
      <c r="F78" s="70" t="n">
        <f aca="false">$C78*$D78/2*$F$4*$D$4^2</f>
        <v>0</v>
      </c>
      <c r="G78" s="71" t="n">
        <f aca="false">IF($B78&lt;($D$4/2),$C78*$G$4*($D$4-$B$4),$D78*$G$4*$B$4)</f>
        <v>0</v>
      </c>
      <c r="H78" s="71" t="n">
        <f aca="false">IF($B78&lt;($D$4/2),$C78*$H$4*($D$4-$C$4),$D78*$H$4*$C$4)</f>
        <v>0</v>
      </c>
      <c r="I78" s="72" t="n">
        <f aca="false">$F78+$G78+$H78</f>
        <v>0</v>
      </c>
    </row>
  </sheetData>
  <sheetProtection sheet="false"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Felix</cp:lastModifiedBy>
  <cp:lastPrinted>2013-11-11T10:53:40Z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