
<file path=[Content_Types].xml><?xml version="1.0" encoding="utf-8"?>
<Types xmlns="http://schemas.openxmlformats.org/package/2006/content-types">
  <Default ContentType="application/vnd.openxmlformats-officedocument.spreadsheetml.sheet.main+xml" Extension="xml"/>
  <Override ContentType="application/vnd.openxmlformats-package.relationships+xml" PartName="/_rels/.rels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package.relationships+xml" PartName="/xl/_rels/workbook.xml.rels"/>
  <Override ContentType="application/vnd.openxmlformats-officedocument.drawingml.chart+xml" PartName="/xl/charts/chart1.xml"/>
  <Override ContentType="application/vnd.openxmlformats-package.relationships+xml" PartName="/xl/drawings/_rels/drawing1.xml.rels"/>
  <Override ContentType="application/vnd.openxmlformats-package.relationships+xml" PartName="/xl/drawings/_rels/drawing2.xml.rels"/>
  <Override ContentType="application/vnd.openxmlformats-officedocument.drawing+xml" PartName="/xl/drawings/drawing1.xml"/>
  <Override ContentType="application/vnd.openxmlformats-officedocument.drawing+xml" PartName="/xl/drawings/drawing2.xml"/>
  <Override ContentType="image/png" PartName="/xl/media/image1.png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package.relationships+xml" PartName="/xl/worksheets/_rels/sheet1.xml.rels"/>
  <Override ContentType="application/vnd.openxmlformats-package.relationships+xml" PartName="/xl/worksheets/_rels/sheet2.xml.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Relationship Id="rId4" Target="docProps/custom.xml" Type="http://schemas.openxmlformats.org/officeDocument/2006/relationships/custom-properties"/>
</Relationships>
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600" firstSheet="0" activeTab="0"/>
  </bookViews>
  <sheets>
    <sheet name="Ergebnisse" sheetId="1" state="visible" r:id="rId2"/>
    <sheet name="Eingabe QS" sheetId="2" state="visible" r:id="rId3"/>
    <sheet name="Momente" sheetId="3" state="visible" r:id="rId4"/>
  </sheets>
  <definedNames>
    <definedName function="false" hidden="false" localSheetId="0" name="Ergebnisse" vbProcedure="false">Ergebnisse!$C$20:$G$26</definedName>
    <definedName function="false" hidden="false" localSheetId="0" name="Nutzereingabe" vbProcedure="false">Ergebnisse!$C$7:$G$15</definedName>
    <definedName function="false" hidden="false" localSheetId="1" name="Ergebnisse" vbProcedure="false">'Eingabe QS'!$C$20:$G$24</definedName>
    <definedName function="false" hidden="false" localSheetId="1" name="Nutzereingabe" vbProcedure="false">'Eingabe QS'!$C$7:$G$15</definedName>
  </definedNames>
  <calcPr iterateCount="100" refMode="A1" iterate="false" iterateDelta="0.0001"/>
</workbook>
</file>

<file path=xl/sharedStrings.xml><?xml version="1.0" encoding="utf-8"?>
<sst xmlns="http://schemas.openxmlformats.org/spreadsheetml/2006/main" count="87" uniqueCount="63">
  <si>
    <t>Einfache statische Berechnung eines Einfeldträgers</t>
  </si>
  <si>
    <t>Nutzereingaben</t>
  </si>
  <si>
    <t>Gesamtlänge des Einfeldträgers</t>
  </si>
  <si>
    <t>L=</t>
  </si>
  <si>
    <t>[m]</t>
  </si>
  <si>
    <t>Einzellast 1</t>
  </si>
  <si>
    <r>
      <t>P</t>
    </r>
    <r>
      <rPr>
        <vertAlign val="subscript"/>
        <sz val="11"/>
        <rFont val="Calibri"/>
        <family val="2"/>
        <charset val="1"/>
      </rPr>
      <t>z1</t>
    </r>
    <r>
      <rPr>
        <sz val="11"/>
        <rFont val="Calibri"/>
        <family val="2"/>
        <charset val="1"/>
      </rPr>
      <t>=</t>
    </r>
  </si>
  <si>
    <t>[N]</t>
  </si>
  <si>
    <t>Position der Einzellast 1</t>
  </si>
  <si>
    <r>
      <t>x</t>
    </r>
    <r>
      <rPr>
        <vertAlign val="subscript"/>
        <sz val="11"/>
        <rFont val="Calibri"/>
        <family val="2"/>
        <charset val="1"/>
      </rPr>
      <t>1</t>
    </r>
    <r>
      <rPr>
        <sz val="11"/>
        <rFont val="Calibri"/>
        <family val="2"/>
        <charset val="1"/>
      </rPr>
      <t>=</t>
    </r>
  </si>
  <si>
    <t>Einzellast 2</t>
  </si>
  <si>
    <r>
      <t>P</t>
    </r>
    <r>
      <rPr>
        <vertAlign val="subscript"/>
        <sz val="11"/>
        <rFont val="Calibri"/>
        <family val="2"/>
        <charset val="1"/>
      </rPr>
      <t>z2</t>
    </r>
    <r>
      <rPr>
        <sz val="11"/>
        <rFont val="Calibri"/>
        <family val="2"/>
        <charset val="1"/>
      </rPr>
      <t>=</t>
    </r>
  </si>
  <si>
    <t>Position der Einzelast 2</t>
  </si>
  <si>
    <r>
      <t>x</t>
    </r>
    <r>
      <rPr>
        <vertAlign val="subscript"/>
        <sz val="11"/>
        <rFont val="Calibri"/>
        <family val="2"/>
        <charset val="1"/>
      </rPr>
      <t>2</t>
    </r>
    <r>
      <rPr>
        <sz val="11"/>
        <rFont val="Calibri"/>
        <family val="2"/>
        <charset val="1"/>
      </rPr>
      <t>=</t>
    </r>
  </si>
  <si>
    <t>Ergebnisse</t>
  </si>
  <si>
    <t>Gleichlast aus Eigengewicht und Auflast</t>
  </si>
  <si>
    <r>
      <t>q</t>
    </r>
    <r>
      <rPr>
        <vertAlign val="subscript"/>
        <sz val="11"/>
        <rFont val="Calibri"/>
        <family val="2"/>
        <charset val="1"/>
      </rPr>
      <t>z</t>
    </r>
    <r>
      <rPr>
        <sz val="11"/>
        <rFont val="Calibri"/>
        <family val="2"/>
        <charset val="1"/>
      </rPr>
      <t>+p</t>
    </r>
    <r>
      <rPr>
        <vertAlign val="subscript"/>
        <sz val="11"/>
        <rFont val="Calibri"/>
        <family val="2"/>
        <charset val="1"/>
      </rPr>
      <t>z</t>
    </r>
    <r>
      <rPr>
        <sz val="11"/>
        <rFont val="Calibri"/>
        <family val="2"/>
        <charset val="1"/>
      </rPr>
      <t>=</t>
    </r>
  </si>
  <si>
    <t>[N/m]</t>
  </si>
  <si>
    <t>Maximales Biegemoment</t>
  </si>
  <si>
    <r>
      <t>M</t>
    </r>
    <r>
      <rPr>
        <vertAlign val="subscript"/>
        <sz val="11"/>
        <rFont val="Calibri"/>
        <family val="2"/>
        <charset val="1"/>
      </rPr>
      <t>max</t>
    </r>
    <r>
      <rPr>
        <sz val="11"/>
        <rFont val="Calibri"/>
        <family val="2"/>
        <charset val="1"/>
      </rPr>
      <t>=</t>
    </r>
  </si>
  <si>
    <t>[Nm]</t>
  </si>
  <si>
    <t>zugehörige maximale Biegespannung</t>
  </si>
  <si>
    <r>
      <t>σ</t>
    </r>
    <r>
      <rPr>
        <vertAlign val="subscript"/>
        <sz val="11"/>
        <rFont val="Calibri"/>
        <family val="2"/>
        <charset val="1"/>
      </rPr>
      <t>Mmax</t>
    </r>
    <r>
      <rPr>
        <sz val="11"/>
        <rFont val="Calibri"/>
        <family val="2"/>
        <charset val="1"/>
      </rPr>
      <t>=</t>
    </r>
  </si>
  <si>
    <r>
      <t>[N/mm</t>
    </r>
    <r>
      <rPr>
        <vertAlign val="superscript"/>
        <sz val="11"/>
        <rFont val="Calibri"/>
        <family val="2"/>
        <charset val="1"/>
      </rPr>
      <t>2</t>
    </r>
    <r>
      <rPr>
        <sz val="11"/>
        <rFont val="Calibri"/>
        <family val="2"/>
        <charset val="1"/>
      </rPr>
      <t>]</t>
    </r>
  </si>
  <si>
    <t>an der Stelle</t>
  </si>
  <si>
    <r>
      <t>x</t>
    </r>
    <r>
      <rPr>
        <vertAlign val="subscript"/>
        <sz val="11"/>
        <rFont val="Calibri"/>
        <family val="2"/>
        <charset val="1"/>
      </rPr>
      <t>Mmax</t>
    </r>
    <r>
      <rPr>
        <sz val="11"/>
        <rFont val="Calibri"/>
        <family val="2"/>
        <charset val="1"/>
      </rPr>
      <t>=</t>
    </r>
  </si>
  <si>
    <t>Diagramm</t>
  </si>
  <si>
    <t>Eingabe und Berechnung der querschnittsabhängigen Werte</t>
  </si>
  <si>
    <t>Höhe</t>
  </si>
  <si>
    <t>h=</t>
  </si>
  <si>
    <t>[cm]</t>
  </si>
  <si>
    <t>Breite</t>
  </si>
  <si>
    <t>b=</t>
  </si>
  <si>
    <t>Stegdicke</t>
  </si>
  <si>
    <t>s=</t>
  </si>
  <si>
    <t>Flanschdicke</t>
  </si>
  <si>
    <t>t=</t>
  </si>
  <si>
    <t>Wichte des Materials</t>
  </si>
  <si>
    <t>y=</t>
  </si>
  <si>
    <r>
      <t>[kg/m</t>
    </r>
    <r>
      <rPr>
        <vertAlign val="superscript"/>
        <sz val="11"/>
        <color rgb="FF000000"/>
        <rFont val="Calibri"/>
        <family val="2"/>
        <charset val="1"/>
      </rPr>
      <t>3</t>
    </r>
    <r>
      <rPr>
        <sz val="11"/>
        <color rgb="FF000000"/>
        <rFont val="Calibri"/>
        <family val="2"/>
        <charset val="1"/>
      </rPr>
      <t>]</t>
    </r>
  </si>
  <si>
    <t>Fläche des Querschnitts</t>
  </si>
  <si>
    <t>A=</t>
  </si>
  <si>
    <r>
      <t>[cm</t>
    </r>
    <r>
      <rPr>
        <vertAlign val="superscript"/>
        <sz val="11"/>
        <color rgb="FF000000"/>
        <rFont val="Calibri"/>
        <family val="2"/>
        <charset val="1"/>
      </rPr>
      <t>2</t>
    </r>
    <r>
      <rPr>
        <sz val="11"/>
        <color rgb="FF000000"/>
        <rFont val="Calibri"/>
        <family val="2"/>
        <charset val="1"/>
      </rPr>
      <t>]</t>
    </r>
  </si>
  <si>
    <t>Flächenträgheitsmoment um y-y</t>
  </si>
  <si>
    <r>
      <t>l</t>
    </r>
    <r>
      <rPr>
        <vertAlign val="subscript"/>
        <sz val="11"/>
        <color rgb="FF000000"/>
        <rFont val="Calibri"/>
        <family val="2"/>
        <charset val="1"/>
      </rPr>
      <t>y</t>
    </r>
    <r>
      <rPr>
        <sz val="11"/>
        <color rgb="FF000000"/>
        <rFont val="Calibri"/>
        <family val="2"/>
        <charset val="1"/>
      </rPr>
      <t>=</t>
    </r>
  </si>
  <si>
    <r>
      <t>[cm</t>
    </r>
    <r>
      <rPr>
        <vertAlign val="superscript"/>
        <sz val="11"/>
        <color rgb="FF000000"/>
        <rFont val="Calibri"/>
        <family val="2"/>
        <charset val="1"/>
      </rPr>
      <t>4</t>
    </r>
    <r>
      <rPr>
        <sz val="11"/>
        <color rgb="FF000000"/>
        <rFont val="Calibri"/>
        <family val="2"/>
        <charset val="1"/>
      </rPr>
      <t>]</t>
    </r>
  </si>
  <si>
    <t>Eigengewicht</t>
  </si>
  <si>
    <r>
      <t>q</t>
    </r>
    <r>
      <rPr>
        <vertAlign val="subscript"/>
        <sz val="11"/>
        <color rgb="FF000000"/>
        <rFont val="Calibri"/>
        <family val="2"/>
        <charset val="1"/>
      </rPr>
      <t>z</t>
    </r>
    <r>
      <rPr>
        <sz val="11"/>
        <color rgb="FF000000"/>
        <rFont val="Calibri"/>
        <family val="2"/>
        <charset val="1"/>
      </rPr>
      <t>=</t>
    </r>
  </si>
  <si>
    <t>Querschnitt</t>
  </si>
  <si>
    <r>
      <t>Position der Einzellast 1 x</t>
    </r>
    <r>
      <rPr>
        <b val="true"/>
        <vertAlign val="subscript"/>
        <sz val="11"/>
        <color rgb="FF000000"/>
        <rFont val="Calibri"/>
        <family val="2"/>
        <charset val="1"/>
      </rPr>
      <t>1</t>
    </r>
  </si>
  <si>
    <r>
      <t>Position der Einzellast 2 x</t>
    </r>
    <r>
      <rPr>
        <b val="true"/>
        <vertAlign val="subscript"/>
        <sz val="11"/>
        <color rgb="FF000000"/>
        <rFont val="Calibri"/>
        <family val="2"/>
        <charset val="1"/>
      </rPr>
      <t>2</t>
    </r>
  </si>
  <si>
    <t>Gesamtlänge Brücke</t>
  </si>
  <si>
    <r>
      <t>Eigengewicht und Auflast q</t>
    </r>
    <r>
      <rPr>
        <b val="true"/>
        <vertAlign val="subscript"/>
        <sz val="11"/>
        <color rgb="FF000000"/>
        <rFont val="Calibri"/>
        <family val="2"/>
        <charset val="1"/>
      </rPr>
      <t>z</t>
    </r>
    <r>
      <rPr>
        <b val="true"/>
        <sz val="11"/>
        <color rgb="FF000000"/>
        <rFont val="Calibri"/>
        <family val="2"/>
        <charset val="1"/>
      </rPr>
      <t> + p</t>
    </r>
    <r>
      <rPr>
        <b val="true"/>
        <vertAlign val="subscript"/>
        <sz val="11"/>
        <color rgb="FF000000"/>
        <rFont val="Calibri"/>
        <family val="2"/>
        <charset val="1"/>
      </rPr>
      <t>z</t>
    </r>
  </si>
  <si>
    <r>
      <t>Einzellast 1 P</t>
    </r>
    <r>
      <rPr>
        <b val="true"/>
        <vertAlign val="subscript"/>
        <sz val="11"/>
        <color rgb="FF000000"/>
        <rFont val="Calibri"/>
        <family val="2"/>
        <charset val="1"/>
      </rPr>
      <t>z1</t>
    </r>
  </si>
  <si>
    <r>
      <t>Einzellast 2 P</t>
    </r>
    <r>
      <rPr>
        <b val="true"/>
        <vertAlign val="subscript"/>
        <sz val="11"/>
        <color rgb="FF000000"/>
        <rFont val="Calibri"/>
        <family val="2"/>
        <charset val="1"/>
      </rPr>
      <t>z2</t>
    </r>
  </si>
  <si>
    <t>x</t>
  </si>
  <si>
    <t>x/L</t>
  </si>
  <si>
    <t>(L-x)/L</t>
  </si>
  <si>
    <r>
      <t>M</t>
    </r>
    <r>
      <rPr>
        <b val="true"/>
        <vertAlign val="subscript"/>
        <sz val="11"/>
        <color rgb="FF000000"/>
        <rFont val="Calibri"/>
        <family val="2"/>
        <charset val="1"/>
      </rPr>
      <t>d</t>
    </r>
  </si>
  <si>
    <r>
      <t>M</t>
    </r>
    <r>
      <rPr>
        <b val="true"/>
        <vertAlign val="subscript"/>
        <sz val="11"/>
        <color rgb="FF000000"/>
        <rFont val="Calibri"/>
        <family val="2"/>
        <charset val="1"/>
      </rPr>
      <t>z1</t>
    </r>
  </si>
  <si>
    <r>
      <t>M</t>
    </r>
    <r>
      <rPr>
        <b val="true"/>
        <vertAlign val="subscript"/>
        <sz val="11"/>
        <color rgb="FF000000"/>
        <rFont val="Calibri"/>
        <family val="2"/>
        <charset val="1"/>
      </rPr>
      <t>z2</t>
    </r>
  </si>
  <si>
    <r>
      <t>M</t>
    </r>
    <r>
      <rPr>
        <b val="true"/>
        <vertAlign val="subscript"/>
        <sz val="11"/>
        <color rgb="FF000000"/>
        <rFont val="Calibri"/>
        <family val="2"/>
        <charset val="1"/>
      </rPr>
      <t>ges</t>
    </r>
  </si>
  <si>
    <t>Stelle x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</si>
</sst>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.0"/>
    <numFmt numFmtId="166" formatCode="0.00"/>
  </numFmts>
  <fonts count="18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8"/>
      <color rgb="FFFFFFFF"/>
      <name val="Calibri"/>
      <family val="2"/>
      <charset val="1"/>
    </font>
    <font>
      <b val="true"/>
      <sz val="18"/>
      <color rgb="FFFFFFFF"/>
      <name val="Calibri"/>
      <family val="2"/>
      <charset val="1"/>
    </font>
    <font>
      <sz val="11"/>
      <color rgb="FFFFFFFF"/>
      <name val="Calibri"/>
      <family val="2"/>
      <charset val="1"/>
    </font>
    <font>
      <b val="true"/>
      <sz val="13"/>
      <color rgb="FFFFFFFF"/>
      <name val="Calibri"/>
      <family val="2"/>
      <charset val="1"/>
    </font>
    <font>
      <sz val="11"/>
      <name val="Calibri"/>
      <family val="2"/>
      <charset val="1"/>
    </font>
    <font>
      <vertAlign val="subscript"/>
      <sz val="11"/>
      <name val="Calibri"/>
      <family val="2"/>
      <charset val="1"/>
    </font>
    <font>
      <vertAlign val="superscript"/>
      <sz val="11"/>
      <name val="Calibri"/>
      <family val="2"/>
      <charset val="1"/>
    </font>
    <font>
      <b val="true"/>
      <sz val="18"/>
      <color rgb="FF000000"/>
      <name val="Calibri"/>
      <family val="2"/>
    </font>
    <font>
      <sz val="10"/>
      <color rgb="FF000000"/>
      <name val="Calibri"/>
      <family val="2"/>
    </font>
    <font>
      <b val="true"/>
      <sz val="10"/>
      <color rgb="FF000000"/>
      <name val="Calibri"/>
      <family val="2"/>
    </font>
    <font>
      <vertAlign val="superscript"/>
      <sz val="11"/>
      <color rgb="FF000000"/>
      <name val="Calibri"/>
      <family val="2"/>
      <charset val="1"/>
    </font>
    <font>
      <vertAlign val="subscript"/>
      <sz val="11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b val="true"/>
      <vertAlign val="subscript"/>
      <sz val="11"/>
      <color rgb="FF000000"/>
      <name val="Calibri"/>
      <family val="2"/>
      <charset val="1"/>
    </font>
  </fonts>
  <fills count="10">
    <fill>
      <patternFill patternType="none"/>
    </fill>
    <fill>
      <patternFill patternType="gray125"/>
    </fill>
    <fill>
      <patternFill patternType="solid">
        <fgColor rgb="FF7F7F7F"/>
        <bgColor rgb="FF808080"/>
      </patternFill>
    </fill>
    <fill>
      <patternFill patternType="solid">
        <fgColor rgb="FF000000"/>
        <bgColor rgb="FF003300"/>
      </patternFill>
    </fill>
    <fill>
      <patternFill patternType="solid">
        <fgColor rgb="FF953735"/>
        <bgColor rgb="FF993366"/>
      </patternFill>
    </fill>
    <fill>
      <patternFill patternType="solid">
        <fgColor rgb="FFFDEADA"/>
        <bgColor rgb="FFF3F3F3"/>
      </patternFill>
    </fill>
    <fill>
      <patternFill patternType="solid">
        <fgColor rgb="FF9BBB59"/>
        <bgColor rgb="FFB0B0B0"/>
      </patternFill>
    </fill>
    <fill>
      <patternFill patternType="solid">
        <fgColor rgb="FF4F81BD"/>
        <bgColor rgb="FF7F7F7F"/>
      </patternFill>
    </fill>
    <fill>
      <patternFill patternType="solid">
        <fgColor rgb="FF808080"/>
        <bgColor rgb="FF818181"/>
      </patternFill>
    </fill>
    <fill>
      <patternFill patternType="solid">
        <fgColor rgb="FFBFBFBF"/>
        <bgColor rgb="FFB0B0B0"/>
      </patternFill>
    </fill>
  </fills>
  <borders count="1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thin"/>
      <top style="thin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8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4" fillId="2" borderId="2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4" fillId="2" borderId="3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5" fillId="3" borderId="4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6" fillId="2" borderId="5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6" fillId="2" borderId="0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6" fillId="2" borderId="6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7" fillId="4" borderId="0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8" fillId="5" borderId="1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8" fillId="5" borderId="2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8" fillId="5" borderId="2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8" fillId="6" borderId="2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8" fillId="5" borderId="3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8" fillId="5" borderId="5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8" fillId="5" borderId="0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8" fillId="5" borderId="0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8" fillId="5" borderId="6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8" fillId="6" borderId="0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8" fillId="6" borderId="0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8" fillId="5" borderId="7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8" fillId="5" borderId="8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8" fillId="5" borderId="8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8" fillId="6" borderId="8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8" fillId="5" borderId="9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6" fontId="8" fillId="7" borderId="2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6" fontId="8" fillId="7" borderId="0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8" fillId="7" borderId="8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5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1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2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3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6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5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6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7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8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9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7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8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9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4" fillId="2" borderId="5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4" fillId="2" borderId="0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4" fillId="2" borderId="6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5" borderId="1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5" borderId="2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5" borderId="2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0" fillId="6" borderId="2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5" borderId="3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5" borderId="5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5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5" borderId="0" xfId="0" applyFont="fals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0" fillId="5" borderId="6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6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6" fontId="0" fillId="6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5" borderId="7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5" borderId="8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5" borderId="8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0" fillId="6" borderId="8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5" borderId="9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0" xfId="0" applyFont="false" applyBorder="true" applyAlignment="true" applyProtection="true">
      <alignment horizontal="right" vertical="bottom" textRotation="0" wrapText="false" indent="0" shrinkToFit="false"/>
      <protection locked="false" hidden="false"/>
    </xf>
    <xf numFmtId="166" fontId="0" fillId="7" borderId="2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6" fontId="0" fillId="7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6" fontId="0" fillId="7" borderId="8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16" fillId="8" borderId="10" xfId="0" applyFont="true" applyBorder="true" applyAlignment="true" applyProtection="true">
      <alignment horizontal="center" vertical="bottom" textRotation="0" wrapText="true" indent="0" shrinkToFit="false"/>
      <protection locked="false" hidden="false"/>
    </xf>
    <xf numFmtId="164" fontId="16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0" fillId="9" borderId="1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0" borderId="0" xfId="0" applyFont="false" applyBorder="false" applyAlignment="true" applyProtection="true">
      <alignment horizontal="center" vertical="bottom" textRotation="0" wrapText="false" indent="0" shrinkToFit="false"/>
      <protection locked="false" hidden="false"/>
    </xf>
    <xf numFmtId="164" fontId="0" fillId="5" borderId="10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16" fillId="8" borderId="1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16" fillId="0" borderId="0" xfId="0" applyFont="true" applyBorder="false" applyAlignment="true" applyProtection="true">
      <alignment horizontal="center" vertical="bottom" textRotation="0" wrapText="false" indent="0" shrinkToFit="false"/>
      <protection locked="false" hidden="false"/>
    </xf>
    <xf numFmtId="164" fontId="16" fillId="8" borderId="11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16" fillId="8" borderId="5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9" borderId="11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9" borderId="5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6" fontId="0" fillId="5" borderId="10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6" fontId="0" fillId="0" borderId="0" xfId="0" applyFont="false" applyBorder="false" applyAlignment="true" applyProtection="true">
      <alignment horizontal="center" vertical="bottom" textRotation="0" wrapText="false" indent="0" shrinkToFit="false"/>
      <protection locked="false" hidden="false"/>
    </xf>
    <xf numFmtId="166" fontId="0" fillId="5" borderId="0" xfId="0" applyFont="false" applyBorder="false" applyAlignment="true" applyProtection="true">
      <alignment horizontal="center" vertical="bottom" textRotation="0" wrapText="false" indent="0" shrinkToFit="false"/>
      <protection locked="false" hidden="false"/>
    </xf>
    <xf numFmtId="164" fontId="0" fillId="5" borderId="12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0" borderId="2" xfId="0" applyFont="false" applyBorder="true" applyAlignment="true" applyProtection="true">
      <alignment horizontal="center" vertical="bottom" textRotation="0" wrapText="false" indent="0" shrinkToFit="false"/>
      <protection locked="fals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18181"/>
      <rgbColor rgb="FF800080"/>
      <rgbColor rgb="FF008080"/>
      <rgbColor rgb="FFBFBFBF"/>
      <rgbColor rgb="FF808080"/>
      <rgbColor rgb="FFB0B0B0"/>
      <rgbColor rgb="FF953735"/>
      <rgbColor rgb="FFFDEADA"/>
      <rgbColor rgb="FFF3F3F3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E7E7E7"/>
      <rgbColor rgb="FFCCFFCC"/>
      <rgbColor rgb="FFFFFF99"/>
      <rgbColor rgb="FF99CCFF"/>
      <rgbColor rgb="FFFF99CC"/>
      <rgbColor rgb="FFCC99FF"/>
      <rgbColor rgb="FFFFCC99"/>
      <rgbColor rgb="FF4F81BD"/>
      <rgbColor rgb="FF33CCCC"/>
      <rgbColor rgb="FF9BBB59"/>
      <rgbColor rgb="FFFFCC00"/>
      <rgbColor rgb="FFFF9900"/>
      <rgbColor rgb="FFFF6600"/>
      <rgbColor rgb="FF7F7F7F"/>
      <rgbColor rgb="FF878787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 standalone="no"?>
<Relationships xmlns="http://schemas.openxmlformats.org/package/2006/relationships">
<Relationship Id="rId1" Target="styles.xml" Type="http://schemas.openxmlformats.org/officeDocument/2006/relationships/styles"/>
<Relationship Id="rId2" Target="worksheets/sheet1.xml" Type="http://schemas.openxmlformats.org/officeDocument/2006/relationships/worksheet"/>
<Relationship Id="rId3" Target="worksheets/sheet2.xml" Type="http://schemas.openxmlformats.org/officeDocument/2006/relationships/worksheet"/>
<Relationship Id="rId4" Target="worksheets/sheet3.xml" Type="http://schemas.openxmlformats.org/officeDocument/2006/relationships/worksheet"/>
<Relationship Id="rId5" Target="sharedStrings.xml" Type="http://schemas.openxmlformats.org/officeDocument/2006/relationships/sharedStrings"/>
</Relationships>
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b="1">
                <a:solidFill>
                  <a:srgbClr val="000000"/>
                </a:solidFill>
                <a:latin typeface="Calibri"/>
              </a:rPr>
              <a:t>Biegmomente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"Md"</c:f>
              <c:strCache>
                <c:ptCount val="1"/>
                <c:pt idx="0">
                  <c:v>Md</c:v>
                </c:pt>
              </c:strCache>
            </c:strRef>
          </c:tx>
          <c:spPr>
            <a:solidFill>
              <a:srgbClr val="f3f3f3"/>
            </a:solidFill>
            <a:ln w="47520">
              <a:solidFill>
                <a:srgbClr val="f3f3f3"/>
              </a:solidFill>
              <a:round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</c:dLbls>
          <c:cat>
            <c:strRef>
              <c:f>momente!$B$8:$B$78</c:f>
              <c:strCache>
                <c:ptCount val="71"/>
                <c:pt idx="0">
                  <c:v>0.00</c:v>
                </c:pt>
                <c:pt idx="1">
                  <c:v>0.15</c:v>
                </c:pt>
                <c:pt idx="2">
                  <c:v>0.3</c:v>
                </c:pt>
                <c:pt idx="3">
                  <c:v>0.45</c:v>
                </c:pt>
                <c:pt idx="4">
                  <c:v>0.6</c:v>
                </c:pt>
                <c:pt idx="5">
                  <c:v>0.75</c:v>
                </c:pt>
                <c:pt idx="6">
                  <c:v>0.9</c:v>
                </c:pt>
                <c:pt idx="7">
                  <c:v>1.05</c:v>
                </c:pt>
                <c:pt idx="8">
                  <c:v>1.2</c:v>
                </c:pt>
                <c:pt idx="9">
                  <c:v>1.35</c:v>
                </c:pt>
                <c:pt idx="10">
                  <c:v>1.5</c:v>
                </c:pt>
                <c:pt idx="11">
                  <c:v>1.65</c:v>
                </c:pt>
                <c:pt idx="12">
                  <c:v>1.8</c:v>
                </c:pt>
                <c:pt idx="13">
                  <c:v>1.95</c:v>
                </c:pt>
                <c:pt idx="14">
                  <c:v>2.1</c:v>
                </c:pt>
                <c:pt idx="15">
                  <c:v>2.25</c:v>
                </c:pt>
                <c:pt idx="16">
                  <c:v>2.4</c:v>
                </c:pt>
                <c:pt idx="17">
                  <c:v>2.55</c:v>
                </c:pt>
                <c:pt idx="18">
                  <c:v>2.7</c:v>
                </c:pt>
                <c:pt idx="19">
                  <c:v>2.85</c:v>
                </c:pt>
                <c:pt idx="20">
                  <c:v>3</c:v>
                </c:pt>
                <c:pt idx="21">
                  <c:v>3.15</c:v>
                </c:pt>
                <c:pt idx="22">
                  <c:v>3.3</c:v>
                </c:pt>
                <c:pt idx="23">
                  <c:v>3.45</c:v>
                </c:pt>
                <c:pt idx="24">
                  <c:v>3.6</c:v>
                </c:pt>
                <c:pt idx="25">
                  <c:v>3.75</c:v>
                </c:pt>
                <c:pt idx="26">
                  <c:v>3.9</c:v>
                </c:pt>
                <c:pt idx="27">
                  <c:v>4.05</c:v>
                </c:pt>
                <c:pt idx="28">
                  <c:v>4.2</c:v>
                </c:pt>
                <c:pt idx="29">
                  <c:v>4.35</c:v>
                </c:pt>
                <c:pt idx="30">
                  <c:v>4.5</c:v>
                </c:pt>
                <c:pt idx="31">
                  <c:v>4.65</c:v>
                </c:pt>
                <c:pt idx="32">
                  <c:v>4.8</c:v>
                </c:pt>
                <c:pt idx="33">
                  <c:v>4.95</c:v>
                </c:pt>
                <c:pt idx="34">
                  <c:v>5.1</c:v>
                </c:pt>
                <c:pt idx="35">
                  <c:v>5.25</c:v>
                </c:pt>
                <c:pt idx="36">
                  <c:v>5.4</c:v>
                </c:pt>
                <c:pt idx="37">
                  <c:v>5.55</c:v>
                </c:pt>
                <c:pt idx="38">
                  <c:v>5.7</c:v>
                </c:pt>
                <c:pt idx="39">
                  <c:v>5.85</c:v>
                </c:pt>
                <c:pt idx="40">
                  <c:v>6</c:v>
                </c:pt>
                <c:pt idx="41">
                  <c:v>6.15</c:v>
                </c:pt>
                <c:pt idx="42">
                  <c:v>6.3</c:v>
                </c:pt>
                <c:pt idx="43">
                  <c:v>6.45</c:v>
                </c:pt>
                <c:pt idx="44">
                  <c:v>6.6</c:v>
                </c:pt>
                <c:pt idx="45">
                  <c:v>6.75</c:v>
                </c:pt>
                <c:pt idx="46">
                  <c:v>6.9</c:v>
                </c:pt>
                <c:pt idx="47">
                  <c:v>7.05</c:v>
                </c:pt>
                <c:pt idx="48">
                  <c:v>7.2</c:v>
                </c:pt>
                <c:pt idx="49">
                  <c:v>7.35</c:v>
                </c:pt>
                <c:pt idx="50">
                  <c:v>7.5</c:v>
                </c:pt>
                <c:pt idx="51">
                  <c:v>7.65</c:v>
                </c:pt>
                <c:pt idx="52">
                  <c:v>7.8</c:v>
                </c:pt>
                <c:pt idx="53">
                  <c:v>7.95</c:v>
                </c:pt>
                <c:pt idx="54">
                  <c:v>8.1</c:v>
                </c:pt>
                <c:pt idx="55">
                  <c:v>8.25</c:v>
                </c:pt>
                <c:pt idx="56">
                  <c:v>8.4</c:v>
                </c:pt>
                <c:pt idx="57">
                  <c:v>8.55</c:v>
                </c:pt>
                <c:pt idx="58">
                  <c:v>8.7</c:v>
                </c:pt>
                <c:pt idx="59">
                  <c:v>8.85</c:v>
                </c:pt>
                <c:pt idx="60">
                  <c:v>9</c:v>
                </c:pt>
                <c:pt idx="61">
                  <c:v>9.15</c:v>
                </c:pt>
                <c:pt idx="62">
                  <c:v>9.3</c:v>
                </c:pt>
                <c:pt idx="63">
                  <c:v>9.45</c:v>
                </c:pt>
                <c:pt idx="64">
                  <c:v>9.6</c:v>
                </c:pt>
                <c:pt idx="65">
                  <c:v>9.75</c:v>
                </c:pt>
                <c:pt idx="66">
                  <c:v>9.9</c:v>
                </c:pt>
                <c:pt idx="67">
                  <c:v>10.05</c:v>
                </c:pt>
                <c:pt idx="68">
                  <c:v>10.2</c:v>
                </c:pt>
                <c:pt idx="69">
                  <c:v>10.35</c:v>
                </c:pt>
                <c:pt idx="70">
                  <c:v>10.5</c:v>
                </c:pt>
              </c:strCache>
            </c:strRef>
          </c:cat>
          <c:val>
            <c:numRef>
              <c:f>momente!$F$8:$F$78</c:f>
              <c:numCache>
                <c:formatCode>General</c:formatCode>
                <c:ptCount val="71"/>
                <c:pt idx="0">
                  <c:v>0</c:v>
                </c:pt>
                <c:pt idx="1">
                  <c:v>3420.1716665625</c:v>
                </c:pt>
                <c:pt idx="2">
                  <c:v>6741.2079225</c:v>
                </c:pt>
                <c:pt idx="3">
                  <c:v>9963.1087678125</c:v>
                </c:pt>
                <c:pt idx="4">
                  <c:v>13085.8742025</c:v>
                </c:pt>
                <c:pt idx="5">
                  <c:v>16109.5042265625</c:v>
                </c:pt>
                <c:pt idx="6">
                  <c:v>19033.99884</c:v>
                </c:pt>
                <c:pt idx="7">
                  <c:v>21859.3580428125</c:v>
                </c:pt>
                <c:pt idx="8">
                  <c:v>24585.581835</c:v>
                </c:pt>
                <c:pt idx="9">
                  <c:v>27212.6702165625</c:v>
                </c:pt>
                <c:pt idx="10">
                  <c:v>29740.6231875</c:v>
                </c:pt>
                <c:pt idx="11">
                  <c:v>32169.4407478125</c:v>
                </c:pt>
                <c:pt idx="12">
                  <c:v>34499.1228975</c:v>
                </c:pt>
                <c:pt idx="13">
                  <c:v>36729.6696365625</c:v>
                </c:pt>
                <c:pt idx="14">
                  <c:v>38861.080965</c:v>
                </c:pt>
                <c:pt idx="15">
                  <c:v>40893.3568828125</c:v>
                </c:pt>
                <c:pt idx="16">
                  <c:v>42826.49739</c:v>
                </c:pt>
                <c:pt idx="17">
                  <c:v>44660.5024865625</c:v>
                </c:pt>
                <c:pt idx="18">
                  <c:v>46395.3721725</c:v>
                </c:pt>
                <c:pt idx="19">
                  <c:v>48031.1064478125</c:v>
                </c:pt>
                <c:pt idx="20">
                  <c:v>49567.7053125</c:v>
                </c:pt>
                <c:pt idx="21">
                  <c:v>51005.1687665625</c:v>
                </c:pt>
                <c:pt idx="22">
                  <c:v>52343.49681</c:v>
                </c:pt>
                <c:pt idx="23">
                  <c:v>53582.6894428125</c:v>
                </c:pt>
                <c:pt idx="24">
                  <c:v>54722.746665</c:v>
                </c:pt>
                <c:pt idx="25">
                  <c:v>55763.6684765625</c:v>
                </c:pt>
                <c:pt idx="26">
                  <c:v>56705.4548775</c:v>
                </c:pt>
                <c:pt idx="27">
                  <c:v>57548.1058678125</c:v>
                </c:pt>
                <c:pt idx="28">
                  <c:v>58291.6214475</c:v>
                </c:pt>
                <c:pt idx="29">
                  <c:v>58936.0016165625</c:v>
                </c:pt>
                <c:pt idx="30">
                  <c:v>59481.246375</c:v>
                </c:pt>
                <c:pt idx="31">
                  <c:v>59927.3557228125</c:v>
                </c:pt>
                <c:pt idx="32">
                  <c:v>60274.32966</c:v>
                </c:pt>
                <c:pt idx="33">
                  <c:v>60522.1681865625</c:v>
                </c:pt>
                <c:pt idx="34">
                  <c:v>60670.8713025</c:v>
                </c:pt>
                <c:pt idx="35">
                  <c:v>60720.4390078125</c:v>
                </c:pt>
                <c:pt idx="36">
                  <c:v>60670.8713025</c:v>
                </c:pt>
                <c:pt idx="37">
                  <c:v>60522.1681865625</c:v>
                </c:pt>
                <c:pt idx="38">
                  <c:v>60274.32966</c:v>
                </c:pt>
                <c:pt idx="39">
                  <c:v>59927.3557228125</c:v>
                </c:pt>
                <c:pt idx="40">
                  <c:v>59481.246375</c:v>
                </c:pt>
                <c:pt idx="41">
                  <c:v>58936.0016165625</c:v>
                </c:pt>
                <c:pt idx="42">
                  <c:v>58291.6214475</c:v>
                </c:pt>
                <c:pt idx="43">
                  <c:v>57548.1058678125</c:v>
                </c:pt>
                <c:pt idx="44">
                  <c:v>56705.4548775</c:v>
                </c:pt>
                <c:pt idx="45">
                  <c:v>55763.6684765625</c:v>
                </c:pt>
                <c:pt idx="46">
                  <c:v>54722.746665</c:v>
                </c:pt>
                <c:pt idx="47">
                  <c:v>53582.6894428125</c:v>
                </c:pt>
                <c:pt idx="48">
                  <c:v>52343.4968099999</c:v>
                </c:pt>
                <c:pt idx="49">
                  <c:v>51005.1687665624</c:v>
                </c:pt>
                <c:pt idx="50">
                  <c:v>49567.7053124999</c:v>
                </c:pt>
                <c:pt idx="51">
                  <c:v>48031.1064478124</c:v>
                </c:pt>
                <c:pt idx="52">
                  <c:v>46395.3721724999</c:v>
                </c:pt>
                <c:pt idx="53">
                  <c:v>44660.5024865624</c:v>
                </c:pt>
                <c:pt idx="54">
                  <c:v>42826.4973899999</c:v>
                </c:pt>
                <c:pt idx="55">
                  <c:v>40893.3568828124</c:v>
                </c:pt>
                <c:pt idx="56">
                  <c:v>38861.0809649999</c:v>
                </c:pt>
                <c:pt idx="57">
                  <c:v>36729.6696365624</c:v>
                </c:pt>
                <c:pt idx="58">
                  <c:v>34499.1228974999</c:v>
                </c:pt>
                <c:pt idx="59">
                  <c:v>32169.4407478123</c:v>
                </c:pt>
                <c:pt idx="60">
                  <c:v>29740.6231874998</c:v>
                </c:pt>
                <c:pt idx="61">
                  <c:v>27212.6702165623</c:v>
                </c:pt>
                <c:pt idx="62">
                  <c:v>24585.5818349998</c:v>
                </c:pt>
                <c:pt idx="63">
                  <c:v>21859.3580428123</c:v>
                </c:pt>
                <c:pt idx="64">
                  <c:v>19033.9988399998</c:v>
                </c:pt>
                <c:pt idx="65">
                  <c:v>16109.5042265623</c:v>
                </c:pt>
                <c:pt idx="66">
                  <c:v>13085.8742024997</c:v>
                </c:pt>
                <c:pt idx="67">
                  <c:v>9963.10876781222</c:v>
                </c:pt>
                <c:pt idx="68">
                  <c:v>6741.20792249971</c:v>
                </c:pt>
                <c:pt idx="69">
                  <c:v>3420.17166656219</c:v>
                </c:pt>
                <c:pt idx="70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"Mz1"</c:f>
              <c:strCache>
                <c:ptCount val="1"/>
                <c:pt idx="0">
                  <c:v>Mz1</c:v>
                </c:pt>
              </c:strCache>
            </c:strRef>
          </c:tx>
          <c:spPr>
            <a:solidFill>
              <a:srgbClr val="b0b0b0"/>
            </a:solidFill>
            <a:ln w="47520">
              <a:solidFill>
                <a:srgbClr val="b0b0b0"/>
              </a:solidFill>
              <a:round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</c:dLbls>
          <c:cat>
            <c:strRef>
              <c:f>momente!$B$8:$B$78</c:f>
              <c:strCache>
                <c:ptCount val="71"/>
                <c:pt idx="0">
                  <c:v>0.00</c:v>
                </c:pt>
                <c:pt idx="1">
                  <c:v>0.15</c:v>
                </c:pt>
                <c:pt idx="2">
                  <c:v>0.3</c:v>
                </c:pt>
                <c:pt idx="3">
                  <c:v>0.45</c:v>
                </c:pt>
                <c:pt idx="4">
                  <c:v>0.6</c:v>
                </c:pt>
                <c:pt idx="5">
                  <c:v>0.75</c:v>
                </c:pt>
                <c:pt idx="6">
                  <c:v>0.9</c:v>
                </c:pt>
                <c:pt idx="7">
                  <c:v>1.05</c:v>
                </c:pt>
                <c:pt idx="8">
                  <c:v>1.2</c:v>
                </c:pt>
                <c:pt idx="9">
                  <c:v>1.35</c:v>
                </c:pt>
                <c:pt idx="10">
                  <c:v>1.5</c:v>
                </c:pt>
                <c:pt idx="11">
                  <c:v>1.65</c:v>
                </c:pt>
                <c:pt idx="12">
                  <c:v>1.8</c:v>
                </c:pt>
                <c:pt idx="13">
                  <c:v>1.95</c:v>
                </c:pt>
                <c:pt idx="14">
                  <c:v>2.1</c:v>
                </c:pt>
                <c:pt idx="15">
                  <c:v>2.25</c:v>
                </c:pt>
                <c:pt idx="16">
                  <c:v>2.4</c:v>
                </c:pt>
                <c:pt idx="17">
                  <c:v>2.55</c:v>
                </c:pt>
                <c:pt idx="18">
                  <c:v>2.7</c:v>
                </c:pt>
                <c:pt idx="19">
                  <c:v>2.85</c:v>
                </c:pt>
                <c:pt idx="20">
                  <c:v>3</c:v>
                </c:pt>
                <c:pt idx="21">
                  <c:v>3.15</c:v>
                </c:pt>
                <c:pt idx="22">
                  <c:v>3.3</c:v>
                </c:pt>
                <c:pt idx="23">
                  <c:v>3.45</c:v>
                </c:pt>
                <c:pt idx="24">
                  <c:v>3.6</c:v>
                </c:pt>
                <c:pt idx="25">
                  <c:v>3.75</c:v>
                </c:pt>
                <c:pt idx="26">
                  <c:v>3.9</c:v>
                </c:pt>
                <c:pt idx="27">
                  <c:v>4.05</c:v>
                </c:pt>
                <c:pt idx="28">
                  <c:v>4.2</c:v>
                </c:pt>
                <c:pt idx="29">
                  <c:v>4.35</c:v>
                </c:pt>
                <c:pt idx="30">
                  <c:v>4.5</c:v>
                </c:pt>
                <c:pt idx="31">
                  <c:v>4.65</c:v>
                </c:pt>
                <c:pt idx="32">
                  <c:v>4.8</c:v>
                </c:pt>
                <c:pt idx="33">
                  <c:v>4.95</c:v>
                </c:pt>
                <c:pt idx="34">
                  <c:v>5.1</c:v>
                </c:pt>
                <c:pt idx="35">
                  <c:v>5.25</c:v>
                </c:pt>
                <c:pt idx="36">
                  <c:v>5.4</c:v>
                </c:pt>
                <c:pt idx="37">
                  <c:v>5.55</c:v>
                </c:pt>
                <c:pt idx="38">
                  <c:v>5.7</c:v>
                </c:pt>
                <c:pt idx="39">
                  <c:v>5.85</c:v>
                </c:pt>
                <c:pt idx="40">
                  <c:v>6</c:v>
                </c:pt>
                <c:pt idx="41">
                  <c:v>6.15</c:v>
                </c:pt>
                <c:pt idx="42">
                  <c:v>6.3</c:v>
                </c:pt>
                <c:pt idx="43">
                  <c:v>6.45</c:v>
                </c:pt>
                <c:pt idx="44">
                  <c:v>6.6</c:v>
                </c:pt>
                <c:pt idx="45">
                  <c:v>6.75</c:v>
                </c:pt>
                <c:pt idx="46">
                  <c:v>6.9</c:v>
                </c:pt>
                <c:pt idx="47">
                  <c:v>7.05</c:v>
                </c:pt>
                <c:pt idx="48">
                  <c:v>7.2</c:v>
                </c:pt>
                <c:pt idx="49">
                  <c:v>7.35</c:v>
                </c:pt>
                <c:pt idx="50">
                  <c:v>7.5</c:v>
                </c:pt>
                <c:pt idx="51">
                  <c:v>7.65</c:v>
                </c:pt>
                <c:pt idx="52">
                  <c:v>7.8</c:v>
                </c:pt>
                <c:pt idx="53">
                  <c:v>7.95</c:v>
                </c:pt>
                <c:pt idx="54">
                  <c:v>8.1</c:v>
                </c:pt>
                <c:pt idx="55">
                  <c:v>8.25</c:v>
                </c:pt>
                <c:pt idx="56">
                  <c:v>8.4</c:v>
                </c:pt>
                <c:pt idx="57">
                  <c:v>8.55</c:v>
                </c:pt>
                <c:pt idx="58">
                  <c:v>8.7</c:v>
                </c:pt>
                <c:pt idx="59">
                  <c:v>8.85</c:v>
                </c:pt>
                <c:pt idx="60">
                  <c:v>9</c:v>
                </c:pt>
                <c:pt idx="61">
                  <c:v>9.15</c:v>
                </c:pt>
                <c:pt idx="62">
                  <c:v>9.3</c:v>
                </c:pt>
                <c:pt idx="63">
                  <c:v>9.45</c:v>
                </c:pt>
                <c:pt idx="64">
                  <c:v>9.6</c:v>
                </c:pt>
                <c:pt idx="65">
                  <c:v>9.75</c:v>
                </c:pt>
                <c:pt idx="66">
                  <c:v>9.9</c:v>
                </c:pt>
                <c:pt idx="67">
                  <c:v>10.05</c:v>
                </c:pt>
                <c:pt idx="68">
                  <c:v>10.2</c:v>
                </c:pt>
                <c:pt idx="69">
                  <c:v>10.35</c:v>
                </c:pt>
                <c:pt idx="70">
                  <c:v>10.5</c:v>
                </c:pt>
              </c:strCache>
            </c:strRef>
          </c:cat>
          <c:val>
            <c:numRef>
              <c:f>momente!$G$8:$G$78</c:f>
              <c:numCache>
                <c:formatCode>General</c:formatCode>
                <c:ptCount val="71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  <c:pt idx="12">
                  <c:v>360</c:v>
                </c:pt>
                <c:pt idx="13">
                  <c:v>390</c:v>
                </c:pt>
                <c:pt idx="14">
                  <c:v>420</c:v>
                </c:pt>
                <c:pt idx="15">
                  <c:v>450</c:v>
                </c:pt>
                <c:pt idx="16">
                  <c:v>480</c:v>
                </c:pt>
                <c:pt idx="17">
                  <c:v>510</c:v>
                </c:pt>
                <c:pt idx="18">
                  <c:v>540</c:v>
                </c:pt>
                <c:pt idx="19">
                  <c:v>570</c:v>
                </c:pt>
                <c:pt idx="20">
                  <c:v>600</c:v>
                </c:pt>
                <c:pt idx="21">
                  <c:v>630</c:v>
                </c:pt>
                <c:pt idx="22">
                  <c:v>660</c:v>
                </c:pt>
                <c:pt idx="23">
                  <c:v>690</c:v>
                </c:pt>
                <c:pt idx="24">
                  <c:v>720</c:v>
                </c:pt>
                <c:pt idx="25">
                  <c:v>750</c:v>
                </c:pt>
                <c:pt idx="26">
                  <c:v>780</c:v>
                </c:pt>
                <c:pt idx="27">
                  <c:v>810</c:v>
                </c:pt>
                <c:pt idx="28">
                  <c:v>840</c:v>
                </c:pt>
                <c:pt idx="29">
                  <c:v>870</c:v>
                </c:pt>
                <c:pt idx="30">
                  <c:v>900</c:v>
                </c:pt>
                <c:pt idx="31">
                  <c:v>930</c:v>
                </c:pt>
                <c:pt idx="32">
                  <c:v>960</c:v>
                </c:pt>
                <c:pt idx="33">
                  <c:v>990</c:v>
                </c:pt>
                <c:pt idx="34">
                  <c:v>1020</c:v>
                </c:pt>
                <c:pt idx="35">
                  <c:v>1050</c:v>
                </c:pt>
                <c:pt idx="36">
                  <c:v>1080</c:v>
                </c:pt>
                <c:pt idx="37">
                  <c:v>1110</c:v>
                </c:pt>
                <c:pt idx="38">
                  <c:v>1140</c:v>
                </c:pt>
                <c:pt idx="39">
                  <c:v>1170</c:v>
                </c:pt>
                <c:pt idx="40">
                  <c:v>1200</c:v>
                </c:pt>
                <c:pt idx="41">
                  <c:v>1230</c:v>
                </c:pt>
                <c:pt idx="42">
                  <c:v>1260</c:v>
                </c:pt>
                <c:pt idx="43">
                  <c:v>1290</c:v>
                </c:pt>
                <c:pt idx="44">
                  <c:v>1320</c:v>
                </c:pt>
                <c:pt idx="45">
                  <c:v>1350</c:v>
                </c:pt>
                <c:pt idx="46">
                  <c:v>1380</c:v>
                </c:pt>
                <c:pt idx="47">
                  <c:v>1380</c:v>
                </c:pt>
                <c:pt idx="48">
                  <c:v>1320</c:v>
                </c:pt>
                <c:pt idx="49">
                  <c:v>1260</c:v>
                </c:pt>
                <c:pt idx="50">
                  <c:v>1200</c:v>
                </c:pt>
                <c:pt idx="51">
                  <c:v>1140</c:v>
                </c:pt>
                <c:pt idx="52">
                  <c:v>1080</c:v>
                </c:pt>
                <c:pt idx="53">
                  <c:v>1020</c:v>
                </c:pt>
                <c:pt idx="54">
                  <c:v>959.999999999997</c:v>
                </c:pt>
                <c:pt idx="55">
                  <c:v>899.999999999996</c:v>
                </c:pt>
                <c:pt idx="56">
                  <c:v>839.999999999996</c:v>
                </c:pt>
                <c:pt idx="57">
                  <c:v>779.999999999996</c:v>
                </c:pt>
                <c:pt idx="58">
                  <c:v>719.999999999996</c:v>
                </c:pt>
                <c:pt idx="59">
                  <c:v>659.999999999996</c:v>
                </c:pt>
                <c:pt idx="60">
                  <c:v>599.999999999996</c:v>
                </c:pt>
                <c:pt idx="61">
                  <c:v>539.999999999996</c:v>
                </c:pt>
                <c:pt idx="62">
                  <c:v>479.999999999995</c:v>
                </c:pt>
                <c:pt idx="63">
                  <c:v>419.999999999995</c:v>
                </c:pt>
                <c:pt idx="64">
                  <c:v>359.999999999995</c:v>
                </c:pt>
                <c:pt idx="65">
                  <c:v>299.999999999995</c:v>
                </c:pt>
                <c:pt idx="66">
                  <c:v>239.999999999995</c:v>
                </c:pt>
                <c:pt idx="67">
                  <c:v>179.999999999995</c:v>
                </c:pt>
                <c:pt idx="68">
                  <c:v>119.999999999995</c:v>
                </c:pt>
                <c:pt idx="69">
                  <c:v>59.9999999999945</c:v>
                </c:pt>
                <c:pt idx="70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"Mz2"</c:f>
              <c:strCache>
                <c:ptCount val="1"/>
                <c:pt idx="0">
                  <c:v>Mz2</c:v>
                </c:pt>
              </c:strCache>
            </c:strRef>
          </c:tx>
          <c:spPr>
            <a:solidFill>
              <a:srgbClr val="818181"/>
            </a:solidFill>
            <a:ln w="47520">
              <a:solidFill>
                <a:srgbClr val="818181"/>
              </a:solidFill>
              <a:round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</c:dLbls>
          <c:cat>
            <c:strRef>
              <c:f>momente!$B$8:$B$78</c:f>
              <c:strCache>
                <c:ptCount val="71"/>
                <c:pt idx="0">
                  <c:v>0.00</c:v>
                </c:pt>
                <c:pt idx="1">
                  <c:v>0.15</c:v>
                </c:pt>
                <c:pt idx="2">
                  <c:v>0.3</c:v>
                </c:pt>
                <c:pt idx="3">
                  <c:v>0.45</c:v>
                </c:pt>
                <c:pt idx="4">
                  <c:v>0.6</c:v>
                </c:pt>
                <c:pt idx="5">
                  <c:v>0.75</c:v>
                </c:pt>
                <c:pt idx="6">
                  <c:v>0.9</c:v>
                </c:pt>
                <c:pt idx="7">
                  <c:v>1.05</c:v>
                </c:pt>
                <c:pt idx="8">
                  <c:v>1.2</c:v>
                </c:pt>
                <c:pt idx="9">
                  <c:v>1.35</c:v>
                </c:pt>
                <c:pt idx="10">
                  <c:v>1.5</c:v>
                </c:pt>
                <c:pt idx="11">
                  <c:v>1.65</c:v>
                </c:pt>
                <c:pt idx="12">
                  <c:v>1.8</c:v>
                </c:pt>
                <c:pt idx="13">
                  <c:v>1.95</c:v>
                </c:pt>
                <c:pt idx="14">
                  <c:v>2.1</c:v>
                </c:pt>
                <c:pt idx="15">
                  <c:v>2.25</c:v>
                </c:pt>
                <c:pt idx="16">
                  <c:v>2.4</c:v>
                </c:pt>
                <c:pt idx="17">
                  <c:v>2.55</c:v>
                </c:pt>
                <c:pt idx="18">
                  <c:v>2.7</c:v>
                </c:pt>
                <c:pt idx="19">
                  <c:v>2.85</c:v>
                </c:pt>
                <c:pt idx="20">
                  <c:v>3</c:v>
                </c:pt>
                <c:pt idx="21">
                  <c:v>3.15</c:v>
                </c:pt>
                <c:pt idx="22">
                  <c:v>3.3</c:v>
                </c:pt>
                <c:pt idx="23">
                  <c:v>3.45</c:v>
                </c:pt>
                <c:pt idx="24">
                  <c:v>3.6</c:v>
                </c:pt>
                <c:pt idx="25">
                  <c:v>3.75</c:v>
                </c:pt>
                <c:pt idx="26">
                  <c:v>3.9</c:v>
                </c:pt>
                <c:pt idx="27">
                  <c:v>4.05</c:v>
                </c:pt>
                <c:pt idx="28">
                  <c:v>4.2</c:v>
                </c:pt>
                <c:pt idx="29">
                  <c:v>4.35</c:v>
                </c:pt>
                <c:pt idx="30">
                  <c:v>4.5</c:v>
                </c:pt>
                <c:pt idx="31">
                  <c:v>4.65</c:v>
                </c:pt>
                <c:pt idx="32">
                  <c:v>4.8</c:v>
                </c:pt>
                <c:pt idx="33">
                  <c:v>4.95</c:v>
                </c:pt>
                <c:pt idx="34">
                  <c:v>5.1</c:v>
                </c:pt>
                <c:pt idx="35">
                  <c:v>5.25</c:v>
                </c:pt>
                <c:pt idx="36">
                  <c:v>5.4</c:v>
                </c:pt>
                <c:pt idx="37">
                  <c:v>5.55</c:v>
                </c:pt>
                <c:pt idx="38">
                  <c:v>5.7</c:v>
                </c:pt>
                <c:pt idx="39">
                  <c:v>5.85</c:v>
                </c:pt>
                <c:pt idx="40">
                  <c:v>6</c:v>
                </c:pt>
                <c:pt idx="41">
                  <c:v>6.15</c:v>
                </c:pt>
                <c:pt idx="42">
                  <c:v>6.3</c:v>
                </c:pt>
                <c:pt idx="43">
                  <c:v>6.45</c:v>
                </c:pt>
                <c:pt idx="44">
                  <c:v>6.6</c:v>
                </c:pt>
                <c:pt idx="45">
                  <c:v>6.75</c:v>
                </c:pt>
                <c:pt idx="46">
                  <c:v>6.9</c:v>
                </c:pt>
                <c:pt idx="47">
                  <c:v>7.05</c:v>
                </c:pt>
                <c:pt idx="48">
                  <c:v>7.2</c:v>
                </c:pt>
                <c:pt idx="49">
                  <c:v>7.35</c:v>
                </c:pt>
                <c:pt idx="50">
                  <c:v>7.5</c:v>
                </c:pt>
                <c:pt idx="51">
                  <c:v>7.65</c:v>
                </c:pt>
                <c:pt idx="52">
                  <c:v>7.8</c:v>
                </c:pt>
                <c:pt idx="53">
                  <c:v>7.95</c:v>
                </c:pt>
                <c:pt idx="54">
                  <c:v>8.1</c:v>
                </c:pt>
                <c:pt idx="55">
                  <c:v>8.25</c:v>
                </c:pt>
                <c:pt idx="56">
                  <c:v>8.4</c:v>
                </c:pt>
                <c:pt idx="57">
                  <c:v>8.55</c:v>
                </c:pt>
                <c:pt idx="58">
                  <c:v>8.7</c:v>
                </c:pt>
                <c:pt idx="59">
                  <c:v>8.85</c:v>
                </c:pt>
                <c:pt idx="60">
                  <c:v>9</c:v>
                </c:pt>
                <c:pt idx="61">
                  <c:v>9.15</c:v>
                </c:pt>
                <c:pt idx="62">
                  <c:v>9.3</c:v>
                </c:pt>
                <c:pt idx="63">
                  <c:v>9.45</c:v>
                </c:pt>
                <c:pt idx="64">
                  <c:v>9.6</c:v>
                </c:pt>
                <c:pt idx="65">
                  <c:v>9.75</c:v>
                </c:pt>
                <c:pt idx="66">
                  <c:v>9.9</c:v>
                </c:pt>
                <c:pt idx="67">
                  <c:v>10.05</c:v>
                </c:pt>
                <c:pt idx="68">
                  <c:v>10.2</c:v>
                </c:pt>
                <c:pt idx="69">
                  <c:v>10.35</c:v>
                </c:pt>
                <c:pt idx="70">
                  <c:v>10.5</c:v>
                </c:pt>
              </c:strCache>
            </c:strRef>
          </c:cat>
          <c:val>
            <c:numRef>
              <c:f>momente!$H$8:$H$78</c:f>
              <c:numCache>
                <c:formatCode>General</c:formatCode>
                <c:ptCount val="71"/>
                <c:pt idx="0">
                  <c:v>0</c:v>
                </c:pt>
                <c:pt idx="1">
                  <c:v>71.4285714285712</c:v>
                </c:pt>
                <c:pt idx="2">
                  <c:v>142.857142857142</c:v>
                </c:pt>
                <c:pt idx="3">
                  <c:v>214.285714285713</c:v>
                </c:pt>
                <c:pt idx="4">
                  <c:v>285.714285714285</c:v>
                </c:pt>
                <c:pt idx="5">
                  <c:v>357.142857142856</c:v>
                </c:pt>
                <c:pt idx="6">
                  <c:v>428.571428571427</c:v>
                </c:pt>
                <c:pt idx="7">
                  <c:v>499.999999999998</c:v>
                </c:pt>
                <c:pt idx="8">
                  <c:v>571.428571428569</c:v>
                </c:pt>
                <c:pt idx="9">
                  <c:v>642.857142857141</c:v>
                </c:pt>
                <c:pt idx="10">
                  <c:v>714.285714285712</c:v>
                </c:pt>
                <c:pt idx="11">
                  <c:v>785.714285714283</c:v>
                </c:pt>
                <c:pt idx="12">
                  <c:v>857.142857142854</c:v>
                </c:pt>
                <c:pt idx="13">
                  <c:v>928.571428571425</c:v>
                </c:pt>
                <c:pt idx="14">
                  <c:v>999.999999999996</c:v>
                </c:pt>
                <c:pt idx="15">
                  <c:v>1071.42857142857</c:v>
                </c:pt>
                <c:pt idx="16">
                  <c:v>1142.85714285714</c:v>
                </c:pt>
                <c:pt idx="17">
                  <c:v>1214.28571428571</c:v>
                </c:pt>
                <c:pt idx="18">
                  <c:v>1285.71428571428</c:v>
                </c:pt>
                <c:pt idx="19">
                  <c:v>1357.14285714285</c:v>
                </c:pt>
                <c:pt idx="20">
                  <c:v>1428.57142857142</c:v>
                </c:pt>
                <c:pt idx="21">
                  <c:v>1499.99999999999</c:v>
                </c:pt>
                <c:pt idx="22">
                  <c:v>1571.42857142857</c:v>
                </c:pt>
                <c:pt idx="23">
                  <c:v>1642.85714285714</c:v>
                </c:pt>
                <c:pt idx="24">
                  <c:v>1714.28571428571</c:v>
                </c:pt>
                <c:pt idx="25">
                  <c:v>1785.71428571428</c:v>
                </c:pt>
                <c:pt idx="26">
                  <c:v>1857.14285714285</c:v>
                </c:pt>
                <c:pt idx="27">
                  <c:v>1928.57142857142</c:v>
                </c:pt>
                <c:pt idx="28">
                  <c:v>1999.99999999999</c:v>
                </c:pt>
                <c:pt idx="29">
                  <c:v>2071.42857142856</c:v>
                </c:pt>
                <c:pt idx="30">
                  <c:v>2142.85714285714</c:v>
                </c:pt>
                <c:pt idx="31">
                  <c:v>2214.28571428571</c:v>
                </c:pt>
                <c:pt idx="32">
                  <c:v>2285.71428571428</c:v>
                </c:pt>
                <c:pt idx="33">
                  <c:v>2357.14285714285</c:v>
                </c:pt>
                <c:pt idx="34">
                  <c:v>2428.57142857142</c:v>
                </c:pt>
                <c:pt idx="35">
                  <c:v>2499.99999999999</c:v>
                </c:pt>
                <c:pt idx="36">
                  <c:v>2571.42857142856</c:v>
                </c:pt>
                <c:pt idx="37">
                  <c:v>2642.85714285713</c:v>
                </c:pt>
                <c:pt idx="38">
                  <c:v>2714.28571428571</c:v>
                </c:pt>
                <c:pt idx="39">
                  <c:v>2785.71428571428</c:v>
                </c:pt>
                <c:pt idx="40">
                  <c:v>2857.14285714285</c:v>
                </c:pt>
                <c:pt idx="41">
                  <c:v>2928.57142857142</c:v>
                </c:pt>
                <c:pt idx="42">
                  <c:v>2999.99999999999</c:v>
                </c:pt>
                <c:pt idx="43">
                  <c:v>3071.42857142856</c:v>
                </c:pt>
                <c:pt idx="44">
                  <c:v>3142.85714285713</c:v>
                </c:pt>
                <c:pt idx="45">
                  <c:v>3214.28571428571</c:v>
                </c:pt>
                <c:pt idx="46">
                  <c:v>3285.71428571428</c:v>
                </c:pt>
                <c:pt idx="47">
                  <c:v>3357.14285714285</c:v>
                </c:pt>
                <c:pt idx="48">
                  <c:v>3428.57142857142</c:v>
                </c:pt>
                <c:pt idx="49">
                  <c:v>3499.99999999999</c:v>
                </c:pt>
                <c:pt idx="50">
                  <c:v>3571.42857142856</c:v>
                </c:pt>
                <c:pt idx="51">
                  <c:v>3642.85714285713</c:v>
                </c:pt>
                <c:pt idx="52">
                  <c:v>3714.2857142857</c:v>
                </c:pt>
                <c:pt idx="53">
                  <c:v>3785.71428571428</c:v>
                </c:pt>
                <c:pt idx="54">
                  <c:v>3857.14285714285</c:v>
                </c:pt>
                <c:pt idx="55">
                  <c:v>3928.57142857142</c:v>
                </c:pt>
                <c:pt idx="56">
                  <c:v>3999.99999999999</c:v>
                </c:pt>
                <c:pt idx="57">
                  <c:v>4071.42857142856</c:v>
                </c:pt>
                <c:pt idx="58">
                  <c:v>4142.85714285713</c:v>
                </c:pt>
                <c:pt idx="59">
                  <c:v>4214.2857142857</c:v>
                </c:pt>
                <c:pt idx="60">
                  <c:v>4285.71428571428</c:v>
                </c:pt>
                <c:pt idx="61">
                  <c:v>4357.14285714285</c:v>
                </c:pt>
                <c:pt idx="62">
                  <c:v>4428.57142857142</c:v>
                </c:pt>
                <c:pt idx="63">
                  <c:v>4499.99999999999</c:v>
                </c:pt>
                <c:pt idx="64">
                  <c:v>4571.42857142856</c:v>
                </c:pt>
                <c:pt idx="65">
                  <c:v>4642.85714285713</c:v>
                </c:pt>
                <c:pt idx="66">
                  <c:v>4714.2857142857</c:v>
                </c:pt>
                <c:pt idx="67">
                  <c:v>4785.71428571428</c:v>
                </c:pt>
                <c:pt idx="68">
                  <c:v>4857.14285714285</c:v>
                </c:pt>
                <c:pt idx="69">
                  <c:v>4928.57142857142</c:v>
                </c:pt>
                <c:pt idx="70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"Mges"</c:f>
              <c:strCache>
                <c:ptCount val="1"/>
                <c:pt idx="0">
                  <c:v>Mges</c:v>
                </c:pt>
              </c:strCache>
            </c:strRef>
          </c:tx>
          <c:spPr>
            <a:solidFill>
              <a:srgbClr val="e7e7e7"/>
            </a:solidFill>
            <a:ln w="47520">
              <a:solidFill>
                <a:srgbClr val="e7e7e7"/>
              </a:solidFill>
              <a:round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</c:dLbls>
          <c:cat>
            <c:strRef>
              <c:f>momente!$B$8:$B$78</c:f>
              <c:strCache>
                <c:ptCount val="71"/>
                <c:pt idx="0">
                  <c:v>0.00</c:v>
                </c:pt>
                <c:pt idx="1">
                  <c:v>0.15</c:v>
                </c:pt>
                <c:pt idx="2">
                  <c:v>0.3</c:v>
                </c:pt>
                <c:pt idx="3">
                  <c:v>0.45</c:v>
                </c:pt>
                <c:pt idx="4">
                  <c:v>0.6</c:v>
                </c:pt>
                <c:pt idx="5">
                  <c:v>0.75</c:v>
                </c:pt>
                <c:pt idx="6">
                  <c:v>0.9</c:v>
                </c:pt>
                <c:pt idx="7">
                  <c:v>1.05</c:v>
                </c:pt>
                <c:pt idx="8">
                  <c:v>1.2</c:v>
                </c:pt>
                <c:pt idx="9">
                  <c:v>1.35</c:v>
                </c:pt>
                <c:pt idx="10">
                  <c:v>1.5</c:v>
                </c:pt>
                <c:pt idx="11">
                  <c:v>1.65</c:v>
                </c:pt>
                <c:pt idx="12">
                  <c:v>1.8</c:v>
                </c:pt>
                <c:pt idx="13">
                  <c:v>1.95</c:v>
                </c:pt>
                <c:pt idx="14">
                  <c:v>2.1</c:v>
                </c:pt>
                <c:pt idx="15">
                  <c:v>2.25</c:v>
                </c:pt>
                <c:pt idx="16">
                  <c:v>2.4</c:v>
                </c:pt>
                <c:pt idx="17">
                  <c:v>2.55</c:v>
                </c:pt>
                <c:pt idx="18">
                  <c:v>2.7</c:v>
                </c:pt>
                <c:pt idx="19">
                  <c:v>2.85</c:v>
                </c:pt>
                <c:pt idx="20">
                  <c:v>3</c:v>
                </c:pt>
                <c:pt idx="21">
                  <c:v>3.15</c:v>
                </c:pt>
                <c:pt idx="22">
                  <c:v>3.3</c:v>
                </c:pt>
                <c:pt idx="23">
                  <c:v>3.45</c:v>
                </c:pt>
                <c:pt idx="24">
                  <c:v>3.6</c:v>
                </c:pt>
                <c:pt idx="25">
                  <c:v>3.75</c:v>
                </c:pt>
                <c:pt idx="26">
                  <c:v>3.9</c:v>
                </c:pt>
                <c:pt idx="27">
                  <c:v>4.05</c:v>
                </c:pt>
                <c:pt idx="28">
                  <c:v>4.2</c:v>
                </c:pt>
                <c:pt idx="29">
                  <c:v>4.35</c:v>
                </c:pt>
                <c:pt idx="30">
                  <c:v>4.5</c:v>
                </c:pt>
                <c:pt idx="31">
                  <c:v>4.65</c:v>
                </c:pt>
                <c:pt idx="32">
                  <c:v>4.8</c:v>
                </c:pt>
                <c:pt idx="33">
                  <c:v>4.95</c:v>
                </c:pt>
                <c:pt idx="34">
                  <c:v>5.1</c:v>
                </c:pt>
                <c:pt idx="35">
                  <c:v>5.25</c:v>
                </c:pt>
                <c:pt idx="36">
                  <c:v>5.4</c:v>
                </c:pt>
                <c:pt idx="37">
                  <c:v>5.55</c:v>
                </c:pt>
                <c:pt idx="38">
                  <c:v>5.7</c:v>
                </c:pt>
                <c:pt idx="39">
                  <c:v>5.85</c:v>
                </c:pt>
                <c:pt idx="40">
                  <c:v>6</c:v>
                </c:pt>
                <c:pt idx="41">
                  <c:v>6.15</c:v>
                </c:pt>
                <c:pt idx="42">
                  <c:v>6.3</c:v>
                </c:pt>
                <c:pt idx="43">
                  <c:v>6.45</c:v>
                </c:pt>
                <c:pt idx="44">
                  <c:v>6.6</c:v>
                </c:pt>
                <c:pt idx="45">
                  <c:v>6.75</c:v>
                </c:pt>
                <c:pt idx="46">
                  <c:v>6.9</c:v>
                </c:pt>
                <c:pt idx="47">
                  <c:v>7.05</c:v>
                </c:pt>
                <c:pt idx="48">
                  <c:v>7.2</c:v>
                </c:pt>
                <c:pt idx="49">
                  <c:v>7.35</c:v>
                </c:pt>
                <c:pt idx="50">
                  <c:v>7.5</c:v>
                </c:pt>
                <c:pt idx="51">
                  <c:v>7.65</c:v>
                </c:pt>
                <c:pt idx="52">
                  <c:v>7.8</c:v>
                </c:pt>
                <c:pt idx="53">
                  <c:v>7.95</c:v>
                </c:pt>
                <c:pt idx="54">
                  <c:v>8.1</c:v>
                </c:pt>
                <c:pt idx="55">
                  <c:v>8.25</c:v>
                </c:pt>
                <c:pt idx="56">
                  <c:v>8.4</c:v>
                </c:pt>
                <c:pt idx="57">
                  <c:v>8.55</c:v>
                </c:pt>
                <c:pt idx="58">
                  <c:v>8.7</c:v>
                </c:pt>
                <c:pt idx="59">
                  <c:v>8.85</c:v>
                </c:pt>
                <c:pt idx="60">
                  <c:v>9</c:v>
                </c:pt>
                <c:pt idx="61">
                  <c:v>9.15</c:v>
                </c:pt>
                <c:pt idx="62">
                  <c:v>9.3</c:v>
                </c:pt>
                <c:pt idx="63">
                  <c:v>9.45</c:v>
                </c:pt>
                <c:pt idx="64">
                  <c:v>9.6</c:v>
                </c:pt>
                <c:pt idx="65">
                  <c:v>9.75</c:v>
                </c:pt>
                <c:pt idx="66">
                  <c:v>9.9</c:v>
                </c:pt>
                <c:pt idx="67">
                  <c:v>10.05</c:v>
                </c:pt>
                <c:pt idx="68">
                  <c:v>10.2</c:v>
                </c:pt>
                <c:pt idx="69">
                  <c:v>10.35</c:v>
                </c:pt>
                <c:pt idx="70">
                  <c:v>10.5</c:v>
                </c:pt>
              </c:strCache>
            </c:strRef>
          </c:cat>
          <c:val>
            <c:numRef>
              <c:f>momente!$I$8:$I$78</c:f>
              <c:numCache>
                <c:formatCode>General</c:formatCode>
                <c:ptCount val="71"/>
                <c:pt idx="0">
                  <c:v>0</c:v>
                </c:pt>
                <c:pt idx="1">
                  <c:v>3521.60023799107</c:v>
                </c:pt>
                <c:pt idx="2">
                  <c:v>6944.06506535714</c:v>
                </c:pt>
                <c:pt idx="3">
                  <c:v>10267.3944820982</c:v>
                </c:pt>
                <c:pt idx="4">
                  <c:v>13491.5884882143</c:v>
                </c:pt>
                <c:pt idx="5">
                  <c:v>16616.6470837054</c:v>
                </c:pt>
                <c:pt idx="6">
                  <c:v>19642.5702685714</c:v>
                </c:pt>
                <c:pt idx="7">
                  <c:v>22569.3580428125</c:v>
                </c:pt>
                <c:pt idx="8">
                  <c:v>25397.0104064286</c:v>
                </c:pt>
                <c:pt idx="9">
                  <c:v>28125.5273594196</c:v>
                </c:pt>
                <c:pt idx="10">
                  <c:v>30754.9089017857</c:v>
                </c:pt>
                <c:pt idx="11">
                  <c:v>33285.1550335268</c:v>
                </c:pt>
                <c:pt idx="12">
                  <c:v>35716.2657546429</c:v>
                </c:pt>
                <c:pt idx="13">
                  <c:v>38048.2410651339</c:v>
                </c:pt>
                <c:pt idx="14">
                  <c:v>40281.080965</c:v>
                </c:pt>
                <c:pt idx="15">
                  <c:v>42414.7854542411</c:v>
                </c:pt>
                <c:pt idx="16">
                  <c:v>44449.3545328571</c:v>
                </c:pt>
                <c:pt idx="17">
                  <c:v>46384.7882008482</c:v>
                </c:pt>
                <c:pt idx="18">
                  <c:v>48221.0864582143</c:v>
                </c:pt>
                <c:pt idx="19">
                  <c:v>49958.2493049553</c:v>
                </c:pt>
                <c:pt idx="20">
                  <c:v>51596.2767410714</c:v>
                </c:pt>
                <c:pt idx="21">
                  <c:v>53135.1687665625</c:v>
                </c:pt>
                <c:pt idx="22">
                  <c:v>54574.9253814286</c:v>
                </c:pt>
                <c:pt idx="23">
                  <c:v>55915.5465856696</c:v>
                </c:pt>
                <c:pt idx="24">
                  <c:v>57157.0323792857</c:v>
                </c:pt>
                <c:pt idx="25">
                  <c:v>58299.3827622768</c:v>
                </c:pt>
                <c:pt idx="26">
                  <c:v>59342.5977346428</c:v>
                </c:pt>
                <c:pt idx="27">
                  <c:v>60286.6772963839</c:v>
                </c:pt>
                <c:pt idx="28">
                  <c:v>61131.6214475</c:v>
                </c:pt>
                <c:pt idx="29">
                  <c:v>61877.4301879911</c:v>
                </c:pt>
                <c:pt idx="30">
                  <c:v>62524.1035178571</c:v>
                </c:pt>
                <c:pt idx="31">
                  <c:v>63071.6414370982</c:v>
                </c:pt>
                <c:pt idx="32">
                  <c:v>63520.0439457143</c:v>
                </c:pt>
                <c:pt idx="33">
                  <c:v>63869.3110437054</c:v>
                </c:pt>
                <c:pt idx="34">
                  <c:v>64119.4427310714</c:v>
                </c:pt>
                <c:pt idx="35">
                  <c:v>64270.4390078125</c:v>
                </c:pt>
                <c:pt idx="36">
                  <c:v>64322.2998739286</c:v>
                </c:pt>
                <c:pt idx="37">
                  <c:v>64275.0253294197</c:v>
                </c:pt>
                <c:pt idx="38">
                  <c:v>64128.6153742857</c:v>
                </c:pt>
                <c:pt idx="39">
                  <c:v>63883.0700085268</c:v>
                </c:pt>
                <c:pt idx="40">
                  <c:v>63538.3892321428</c:v>
                </c:pt>
                <c:pt idx="41">
                  <c:v>63094.5730451339</c:v>
                </c:pt>
                <c:pt idx="42">
                  <c:v>62551.6214475</c:v>
                </c:pt>
                <c:pt idx="43">
                  <c:v>61909.5344392411</c:v>
                </c:pt>
                <c:pt idx="44">
                  <c:v>61168.3120203571</c:v>
                </c:pt>
                <c:pt idx="45">
                  <c:v>60327.9541908482</c:v>
                </c:pt>
                <c:pt idx="46">
                  <c:v>59388.4609507142</c:v>
                </c:pt>
                <c:pt idx="47">
                  <c:v>58319.8322999553</c:v>
                </c:pt>
                <c:pt idx="48">
                  <c:v>57092.0682385714</c:v>
                </c:pt>
                <c:pt idx="49">
                  <c:v>55765.1687665624</c:v>
                </c:pt>
                <c:pt idx="50">
                  <c:v>54339.1338839285</c:v>
                </c:pt>
                <c:pt idx="51">
                  <c:v>52813.9635906696</c:v>
                </c:pt>
                <c:pt idx="52">
                  <c:v>51189.6578867856</c:v>
                </c:pt>
                <c:pt idx="53">
                  <c:v>49466.2167722767</c:v>
                </c:pt>
                <c:pt idx="54">
                  <c:v>47643.6402471427</c:v>
                </c:pt>
                <c:pt idx="55">
                  <c:v>45721.9283113838</c:v>
                </c:pt>
                <c:pt idx="56">
                  <c:v>43701.0809649999</c:v>
                </c:pt>
                <c:pt idx="57">
                  <c:v>41581.0982079909</c:v>
                </c:pt>
                <c:pt idx="58">
                  <c:v>39361.980040357</c:v>
                </c:pt>
                <c:pt idx="59">
                  <c:v>37043.726462098</c:v>
                </c:pt>
                <c:pt idx="60">
                  <c:v>34626.3374732141</c:v>
                </c:pt>
                <c:pt idx="61">
                  <c:v>32109.8130737052</c:v>
                </c:pt>
                <c:pt idx="62">
                  <c:v>29494.1532635712</c:v>
                </c:pt>
                <c:pt idx="63">
                  <c:v>26779.3580428123</c:v>
                </c:pt>
                <c:pt idx="64">
                  <c:v>23965.4274114283</c:v>
                </c:pt>
                <c:pt idx="65">
                  <c:v>21052.3613694194</c:v>
                </c:pt>
                <c:pt idx="66">
                  <c:v>18040.1599167854</c:v>
                </c:pt>
                <c:pt idx="67">
                  <c:v>14928.8230535265</c:v>
                </c:pt>
                <c:pt idx="68">
                  <c:v>11718.3507796425</c:v>
                </c:pt>
                <c:pt idx="69">
                  <c:v>8408.7430951336</c:v>
                </c:pt>
                <c:pt idx="70">
                  <c:v>0</c:v>
                </c:pt>
              </c:numCache>
            </c:numRef>
          </c:val>
          <c:smooth val="0"/>
        </c:ser>
        <c:hiLowLines>
          <c:spPr>
            <a:ln>
              <a:noFill/>
            </a:ln>
          </c:spPr>
        </c:hiLowLines>
        <c:upDownBars>
          <c:gapWidth val="150"/>
          <c:upBars/>
          <c:downBars/>
        </c:upDownBars>
        <c:marker val="1"/>
        <c:axId val="53111966"/>
        <c:axId val="12654329"/>
      </c:lineChart>
      <c:catAx>
        <c:axId val="5311196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b="1" sz="1000">
                    <a:solidFill>
                      <a:srgbClr val="000000"/>
                    </a:solidFill>
                    <a:latin typeface="Calibri"/>
                  </a:rPr>
                  <a:t>x [m]</a:t>
                </a:r>
              </a:p>
            </c:rich>
          </c:tx>
          <c:layout/>
        </c:title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crossAx val="12654329"/>
        <c:crosses val="autoZero"/>
        <c:auto val="1"/>
        <c:lblAlgn val="ctr"/>
        <c:lblOffset val="100"/>
      </c:catAx>
      <c:valAx>
        <c:axId val="12654329"/>
        <c:scaling>
          <c:orientation val="minMax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b="1" sz="1000">
                    <a:solidFill>
                      <a:srgbClr val="000000"/>
                    </a:solidFill>
                    <a:latin typeface="Calibri"/>
                  </a:rPr>
                  <a:t>M [Nm]</a:t>
                </a:r>
              </a:p>
            </c:rich>
          </c:tx>
          <c:layout/>
        </c:title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crossAx val="53111966"/>
        <c:crosses val="autoZero"/>
      </c:valAx>
      <c:spPr>
        <a:solidFill>
          <a:srgbClr val="fdeada"/>
        </a:solidFill>
        <a:ln>
          <a:noFill/>
        </a:ln>
      </c:spPr>
    </c:plotArea>
    <c:legend>
      <c:legendPos val="b"/>
      <c:overlay val="0"/>
      <c:spPr>
        <a:noFill/>
        <a:ln>
          <a:noFill/>
        </a:ln>
      </c:spPr>
    </c:legend>
    <c:plotVisOnly val="1"/>
  </c:chart>
  <c:spPr>
    <a:solidFill>
      <a:srgbClr val="fdeada"/>
    </a:solidFill>
    <a:ln>
      <a:noFill/>
    </a:ln>
  </c:spPr>
</c:chartSpace>
</file>

<file path=xl/drawings/_rels/drawing1.xml.rels><?xml version="1.0" encoding="UTF-8" standalone="no"?>
<Relationships xmlns="http://schemas.openxmlformats.org/package/2006/relationships">
<Relationship Id="rId1" Target="../charts/chart1.xml" Type="http://schemas.openxmlformats.org/officeDocument/2006/relationships/chart"/>
</Relationships>

</file>

<file path=xl/drawings/_rels/drawing2.xml.rels><?xml version="1.0" encoding="UTF-8" standalone="no"?>
<Relationships xmlns="http://schemas.openxmlformats.org/package/2006/relationships">
<Relationship Id="rId1" Target="../media/image1.png" Type="http://schemas.openxmlformats.org/officeDocument/2006/relationships/image"/>
</Relationships>
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27000</xdr:colOff>
      <xdr:row>29</xdr:row>
      <xdr:rowOff>186120</xdr:rowOff>
    </xdr:from>
    <xdr:to>
      <xdr:col>7</xdr:col>
      <xdr:colOff>45720</xdr:colOff>
      <xdr:row>48</xdr:row>
      <xdr:rowOff>9720</xdr:rowOff>
    </xdr:to>
    <xdr:graphicFrame>
      <xdr:nvGraphicFramePr>
        <xdr:cNvPr id="0" name="Diagramm 1"/>
        <xdr:cNvGraphicFramePr/>
      </xdr:nvGraphicFramePr>
      <xdr:xfrm>
        <a:off x="1540800" y="6320160"/>
        <a:ext cx="5586120" cy="344304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1227240</xdr:colOff>
      <xdr:row>29</xdr:row>
      <xdr:rowOff>86400</xdr:rowOff>
    </xdr:from>
    <xdr:to>
      <xdr:col>5</xdr:col>
      <xdr:colOff>265320</xdr:colOff>
      <xdr:row>45</xdr:row>
      <xdr:rowOff>37440</xdr:rowOff>
    </xdr:to>
    <xdr:pic>
      <xdr:nvPicPr>
        <xdr:cNvPr id="1" name="Grafik 1" descr=""/>
        <xdr:cNvPicPr/>
      </xdr:nvPicPr>
      <xdr:blipFill>
        <a:blip r:embed="rId1"/>
        <a:stretch/>
      </xdr:blipFill>
      <xdr:spPr>
        <a:xfrm>
          <a:off x="2741040" y="6153480"/>
          <a:ext cx="3140640" cy="299916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 standalone="no"?>
<Relationships xmlns="http://schemas.openxmlformats.org/package/2006/relationships">
<Relationship Id="rId1" Target="../drawings/drawing1.xml" Type="http://schemas.openxmlformats.org/officeDocument/2006/relationships/drawing"/>
</Relationships>

</file>

<file path=xl/worksheets/_rels/sheet2.xml.rels><?xml version="1.0" encoding="UTF-8" standalone="no"?>
<Relationships xmlns="http://schemas.openxmlformats.org/package/2006/relationships">
<Relationship Id="rId1" Target="../drawings/drawing2.xml" Type="http://schemas.openxmlformats.org/officeDocument/2006/relationships/drawing"/>
</Relationships>
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2:K49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/>
  <cols>
    <col min="1" max="2" hidden="false" style="0" width="10.7295918367347" collapsed="true"/>
    <col min="3" max="3" hidden="false" style="0" width="36.0" collapsed="true"/>
    <col min="4" max="1025" hidden="false" style="0" width="10.7295918367347" collapsed="true"/>
  </cols>
  <sheetData>
    <row r="2" customFormat="false" ht="23.25" hidden="false" customHeight="false" outlineLevel="0" collapsed="false">
      <c r="B2" s="1"/>
      <c r="C2" s="2"/>
      <c r="D2" s="2"/>
      <c r="E2" s="2"/>
      <c r="F2" s="2"/>
      <c r="G2" s="2"/>
      <c r="H2" s="3"/>
      <c r="I2"/>
    </row>
    <row r="3" customFormat="false" ht="23.25" hidden="false" customHeight="false" outlineLevel="0" collapsed="false">
      <c r="B3" s="4" t="s">
        <v>0</v>
      </c>
      <c r="C3" s="4"/>
      <c r="D3" s="4"/>
      <c r="E3" s="4"/>
      <c r="F3" s="4"/>
      <c r="G3" s="4"/>
      <c r="H3" s="4"/>
    </row>
    <row r="4" customFormat="false" ht="15" hidden="false" customHeight="false" outlineLevel="0" collapsed="false">
      <c r="B4" s="5"/>
      <c r="C4" s="6"/>
      <c r="D4" s="6"/>
      <c r="E4" s="6"/>
      <c r="F4" s="6"/>
      <c r="G4" s="6"/>
      <c r="H4" s="7"/>
    </row>
    <row r="5" customFormat="false" ht="17.25" hidden="false" customHeight="false" outlineLevel="0" collapsed="false">
      <c r="B5" s="5"/>
      <c r="C5" s="8" t="s">
        <v>1</v>
      </c>
      <c r="D5" s="6"/>
      <c r="E5" s="6"/>
      <c r="F5" s="6"/>
      <c r="G5" s="6"/>
      <c r="H5" s="7"/>
    </row>
    <row r="6" customFormat="false" ht="15" hidden="false" customHeight="false" outlineLevel="0" collapsed="false">
      <c r="B6" s="5"/>
      <c r="C6" s="6"/>
      <c r="D6" s="6"/>
      <c r="E6" s="6"/>
      <c r="F6" s="6"/>
      <c r="G6" s="6"/>
      <c r="H6" s="7"/>
    </row>
    <row r="7" customFormat="false" ht="15" hidden="false" customHeight="false" outlineLevel="0" collapsed="false">
      <c r="B7" s="5"/>
      <c r="C7" s="9" t="s">
        <v>2</v>
      </c>
      <c r="D7" s="10"/>
      <c r="E7" s="11" t="s">
        <v>3</v>
      </c>
      <c r="F7" s="12" t="n">
        <v>10.5</v>
      </c>
      <c r="G7" s="13" t="s">
        <v>4</v>
      </c>
      <c r="H7" s="7"/>
      <c r="K7" s="14"/>
    </row>
    <row r="8" customFormat="false" ht="15" hidden="false" customHeight="false" outlineLevel="0" collapsed="false">
      <c r="B8" s="5"/>
      <c r="C8" s="15"/>
      <c r="D8" s="16"/>
      <c r="E8" s="17"/>
      <c r="F8" s="16"/>
      <c r="G8" s="18"/>
      <c r="H8" s="7"/>
    </row>
    <row r="9" customFormat="false" ht="18" hidden="false" customHeight="false" outlineLevel="0" collapsed="false">
      <c r="B9" s="5"/>
      <c r="C9" s="15" t="s">
        <v>5</v>
      </c>
      <c r="D9" s="16"/>
      <c r="E9" s="17" t="s">
        <v>6</v>
      </c>
      <c r="F9" s="19" t="n">
        <v>600</v>
      </c>
      <c r="G9" s="18" t="s">
        <v>7</v>
      </c>
      <c r="H9" s="7"/>
    </row>
    <row r="10" customFormat="false" ht="15" hidden="false" customHeight="false" outlineLevel="0" collapsed="false">
      <c r="B10" s="5"/>
      <c r="C10" s="15"/>
      <c r="D10" s="16"/>
      <c r="E10" s="17"/>
      <c r="F10" s="16"/>
      <c r="G10" s="18"/>
      <c r="H10" s="7"/>
    </row>
    <row r="11" customFormat="false" ht="18" hidden="false" customHeight="false" outlineLevel="0" collapsed="false">
      <c r="B11" s="5"/>
      <c r="C11" s="15" t="s">
        <v>8</v>
      </c>
      <c r="D11" s="16"/>
      <c r="E11" s="17" t="s">
        <v>9</v>
      </c>
      <c r="F11" s="20" t="n">
        <v>7</v>
      </c>
      <c r="G11" s="18" t="s">
        <v>4</v>
      </c>
      <c r="H11" s="7"/>
    </row>
    <row r="12" customFormat="false" ht="15" hidden="false" customHeight="false" outlineLevel="0" collapsed="false">
      <c r="B12" s="5"/>
      <c r="C12" s="15"/>
      <c r="D12" s="16"/>
      <c r="E12" s="17"/>
      <c r="F12" s="16"/>
      <c r="G12" s="18"/>
      <c r="H12" s="7"/>
    </row>
    <row r="13" customFormat="false" ht="18" hidden="false" customHeight="false" outlineLevel="0" collapsed="false">
      <c r="B13" s="5"/>
      <c r="C13" s="15" t="s">
        <v>10</v>
      </c>
      <c r="D13" s="16"/>
      <c r="E13" s="17" t="s">
        <v>11</v>
      </c>
      <c r="F13" s="19" t="n">
        <v>50000</v>
      </c>
      <c r="G13" s="18" t="s">
        <v>7</v>
      </c>
      <c r="H13" s="7"/>
    </row>
    <row r="14" customFormat="false" ht="15" hidden="false" customHeight="false" outlineLevel="0" collapsed="false">
      <c r="B14" s="5"/>
      <c r="C14" s="15"/>
      <c r="D14" s="16"/>
      <c r="E14" s="17"/>
      <c r="F14" s="16"/>
      <c r="G14" s="18"/>
      <c r="H14" s="7"/>
    </row>
    <row r="15" customFormat="false" ht="18" hidden="false" customHeight="false" outlineLevel="0" collapsed="false">
      <c r="B15" s="5"/>
      <c r="C15" s="21" t="s">
        <v>12</v>
      </c>
      <c r="D15" s="22"/>
      <c r="E15" s="23" t="s">
        <v>13</v>
      </c>
      <c r="F15" s="24" t="n">
        <v>10.4</v>
      </c>
      <c r="G15" s="25" t="s">
        <v>4</v>
      </c>
      <c r="H15" s="7"/>
    </row>
    <row r="16" customFormat="false" ht="15" hidden="false" customHeight="false" outlineLevel="0" collapsed="false">
      <c r="B16" s="5"/>
      <c r="C16" s="6"/>
      <c r="D16" s="6"/>
      <c r="E16" s="6"/>
      <c r="F16" s="6"/>
      <c r="G16" s="6"/>
      <c r="H16" s="7"/>
    </row>
    <row r="17" customFormat="false" ht="15" hidden="false" customHeight="false" outlineLevel="0" collapsed="false">
      <c r="B17" s="5"/>
      <c r="C17" s="6"/>
      <c r="D17" s="6"/>
      <c r="E17" s="6"/>
      <c r="F17" s="6"/>
      <c r="G17" s="6"/>
      <c r="H17" s="7"/>
    </row>
    <row r="18" customFormat="false" ht="17.25" hidden="false" customHeight="false" outlineLevel="0" collapsed="false">
      <c r="B18" s="5"/>
      <c r="C18" s="8" t="s">
        <v>14</v>
      </c>
      <c r="D18" s="6"/>
      <c r="E18" s="6"/>
      <c r="F18" s="6"/>
      <c r="G18" s="6"/>
      <c r="H18" s="7"/>
    </row>
    <row r="19" customFormat="false" ht="15" hidden="false" customHeight="false" outlineLevel="0" collapsed="false">
      <c r="B19" s="5"/>
      <c r="C19" s="6"/>
      <c r="D19" s="6"/>
      <c r="E19" s="6"/>
      <c r="F19" s="6"/>
      <c r="G19" s="6"/>
      <c r="H19" s="7"/>
    </row>
    <row r="20" customFormat="false" ht="18" hidden="false" customHeight="false" outlineLevel="0" collapsed="false">
      <c r="B20" s="5"/>
      <c r="C20" s="9" t="s">
        <v>15</v>
      </c>
      <c r="D20" s="10"/>
      <c r="E20" s="11" t="s">
        <v>16</v>
      </c>
      <c r="F20" s="26" t="n">
        <f aca="false">'Eingabe QS'!F24+3000</f>
        <v>4406.01825</v>
      </c>
      <c r="G20" s="13" t="s">
        <v>17</v>
      </c>
      <c r="H20" s="7"/>
    </row>
    <row r="21" customFormat="false" ht="15" hidden="false" customHeight="false" outlineLevel="0" collapsed="false">
      <c r="B21" s="5"/>
      <c r="C21" s="15"/>
      <c r="D21" s="16"/>
      <c r="E21" s="16"/>
      <c r="F21" s="16"/>
      <c r="G21" s="18"/>
      <c r="H21" s="7"/>
    </row>
    <row r="22" customFormat="false" ht="18" hidden="false" customHeight="false" outlineLevel="0" collapsed="false">
      <c r="B22" s="5"/>
      <c r="C22" s="15" t="s">
        <v>18</v>
      </c>
      <c r="D22" s="16"/>
      <c r="E22" s="17" t="s">
        <v>19</v>
      </c>
      <c r="F22" s="27" t="n">
        <f aca="false">MAX(Momente!I8:I78)</f>
        <v>64322.2998739286</v>
      </c>
      <c r="G22" s="18" t="s">
        <v>20</v>
      </c>
      <c r="H22" s="7"/>
    </row>
    <row r="23" customFormat="false" ht="15" hidden="false" customHeight="false" outlineLevel="0" collapsed="false">
      <c r="B23" s="5"/>
      <c r="C23" s="15"/>
      <c r="D23" s="16"/>
      <c r="E23" s="17"/>
      <c r="F23" s="16"/>
      <c r="G23" s="18"/>
      <c r="H23" s="7"/>
    </row>
    <row r="24" customFormat="false" ht="18.75" hidden="false" customHeight="false" outlineLevel="0" collapsed="false">
      <c r="B24" s="5"/>
      <c r="C24" s="15" t="s">
        <v>21</v>
      </c>
      <c r="D24" s="16"/>
      <c r="E24" s="17" t="s">
        <v>22</v>
      </c>
      <c r="F24" s="27" t="n">
        <f aca="false">(F22/'Eingabe QS'!F22)*('Eingabe QS'!F7/2)</f>
        <v>25.8237074170682</v>
      </c>
      <c r="G24" s="18" t="s">
        <v>23</v>
      </c>
      <c r="H24" s="7"/>
    </row>
    <row r="25" customFormat="false" ht="15" hidden="false" customHeight="false" outlineLevel="0" collapsed="false">
      <c r="B25" s="5"/>
      <c r="C25" s="15"/>
      <c r="D25" s="16"/>
      <c r="E25" s="17"/>
      <c r="F25" s="16"/>
      <c r="G25" s="18"/>
      <c r="H25" s="7"/>
    </row>
    <row r="26" customFormat="false" ht="18" hidden="false" customHeight="false" outlineLevel="0" collapsed="false">
      <c r="B26" s="5"/>
      <c r="C26" s="21" t="s">
        <v>24</v>
      </c>
      <c r="D26" s="22"/>
      <c r="E26" s="23" t="s">
        <v>25</v>
      </c>
      <c r="F26" s="28" t="n">
        <f aca="false">VLOOKUP(F22,Momente!I8:J78,2,0)</f>
        <v>5.4</v>
      </c>
      <c r="G26" s="25" t="s">
        <v>4</v>
      </c>
      <c r="H26" s="7"/>
    </row>
    <row r="27" customFormat="false" ht="15" hidden="false" customHeight="false" outlineLevel="0" collapsed="false">
      <c r="B27" s="5"/>
      <c r="C27" s="6"/>
      <c r="D27" s="6"/>
      <c r="E27" s="6"/>
      <c r="F27" s="6"/>
      <c r="G27" s="6"/>
      <c r="H27" s="7"/>
    </row>
    <row r="28" customFormat="false" ht="15" hidden="false" customHeight="false" outlineLevel="0" collapsed="false">
      <c r="B28" s="5"/>
      <c r="C28" s="6"/>
      <c r="D28" s="6"/>
      <c r="E28" s="6"/>
      <c r="F28" s="6"/>
      <c r="G28" s="6"/>
      <c r="H28" s="7"/>
    </row>
    <row r="29" customFormat="false" ht="17.25" hidden="false" customHeight="false" outlineLevel="0" collapsed="false">
      <c r="B29" s="5"/>
      <c r="C29" s="8" t="s">
        <v>26</v>
      </c>
      <c r="D29" s="6"/>
      <c r="E29" s="6"/>
      <c r="F29" s="6"/>
      <c r="G29" s="6"/>
      <c r="H29" s="7"/>
    </row>
    <row r="30" customFormat="false" ht="15" hidden="false" customHeight="false" outlineLevel="0" collapsed="false">
      <c r="B30" s="5"/>
      <c r="C30" s="6"/>
      <c r="D30" s="6"/>
      <c r="E30" s="6"/>
      <c r="F30" s="6"/>
      <c r="G30" s="6"/>
      <c r="H30" s="7"/>
    </row>
    <row r="31" customFormat="false" ht="15" hidden="false" customHeight="false" outlineLevel="0" collapsed="false">
      <c r="B31" s="29"/>
      <c r="C31" s="30"/>
      <c r="D31" s="31"/>
      <c r="E31" s="31"/>
      <c r="F31" s="31"/>
      <c r="G31" s="32"/>
      <c r="H31" s="33"/>
    </row>
    <row r="32" customFormat="false" ht="15" hidden="false" customHeight="false" outlineLevel="0" collapsed="false">
      <c r="B32" s="29"/>
      <c r="C32" s="34"/>
      <c r="D32" s="14"/>
      <c r="E32" s="14"/>
      <c r="F32" s="14"/>
      <c r="G32" s="35"/>
      <c r="H32" s="33"/>
    </row>
    <row r="33" customFormat="false" ht="15" hidden="false" customHeight="false" outlineLevel="0" collapsed="false">
      <c r="B33" s="29"/>
      <c r="C33" s="34"/>
      <c r="D33" s="14"/>
      <c r="E33" s="14"/>
      <c r="F33" s="14"/>
      <c r="G33" s="35"/>
      <c r="H33" s="33"/>
    </row>
    <row r="34" customFormat="false" ht="15" hidden="false" customHeight="false" outlineLevel="0" collapsed="false">
      <c r="B34" s="29"/>
      <c r="C34" s="34"/>
      <c r="D34" s="14"/>
      <c r="E34" s="14"/>
      <c r="F34" s="14"/>
      <c r="G34" s="35"/>
      <c r="H34" s="33"/>
    </row>
    <row r="35" customFormat="false" ht="15" hidden="false" customHeight="false" outlineLevel="0" collapsed="false">
      <c r="B35" s="29"/>
      <c r="C35" s="34"/>
      <c r="D35" s="14"/>
      <c r="E35" s="14"/>
      <c r="F35" s="14"/>
      <c r="G35" s="35"/>
      <c r="H35" s="33"/>
    </row>
    <row r="36" customFormat="false" ht="15" hidden="false" customHeight="false" outlineLevel="0" collapsed="false">
      <c r="B36" s="29"/>
      <c r="C36" s="34"/>
      <c r="D36" s="14"/>
      <c r="E36" s="14"/>
      <c r="F36" s="14"/>
      <c r="G36" s="35"/>
      <c r="H36" s="33"/>
    </row>
    <row r="37" customFormat="false" ht="15" hidden="false" customHeight="false" outlineLevel="0" collapsed="false">
      <c r="B37" s="29"/>
      <c r="C37" s="34"/>
      <c r="D37" s="14"/>
      <c r="E37" s="14"/>
      <c r="F37" s="14"/>
      <c r="G37" s="35"/>
      <c r="H37" s="33"/>
    </row>
    <row r="38" customFormat="false" ht="15" hidden="false" customHeight="false" outlineLevel="0" collapsed="false">
      <c r="B38" s="29"/>
      <c r="C38" s="34"/>
      <c r="D38" s="14"/>
      <c r="E38" s="14"/>
      <c r="F38" s="14"/>
      <c r="G38" s="35"/>
      <c r="H38" s="33"/>
    </row>
    <row r="39" customFormat="false" ht="15" hidden="false" customHeight="false" outlineLevel="0" collapsed="false">
      <c r="B39" s="29"/>
      <c r="C39" s="34"/>
      <c r="D39" s="14"/>
      <c r="E39" s="14"/>
      <c r="F39" s="14"/>
      <c r="G39" s="35"/>
      <c r="H39" s="33"/>
    </row>
    <row r="40" customFormat="false" ht="15" hidden="false" customHeight="false" outlineLevel="0" collapsed="false">
      <c r="B40" s="29"/>
      <c r="C40" s="34"/>
      <c r="D40" s="14"/>
      <c r="E40" s="14"/>
      <c r="F40" s="14"/>
      <c r="G40" s="35"/>
      <c r="H40" s="33"/>
    </row>
    <row r="41" customFormat="false" ht="15" hidden="false" customHeight="false" outlineLevel="0" collapsed="false">
      <c r="B41" s="29"/>
      <c r="C41" s="34"/>
      <c r="D41" s="14"/>
      <c r="E41" s="14"/>
      <c r="F41" s="14"/>
      <c r="G41" s="35"/>
      <c r="H41" s="33"/>
    </row>
    <row r="42" customFormat="false" ht="15" hidden="false" customHeight="false" outlineLevel="0" collapsed="false">
      <c r="B42" s="29"/>
      <c r="C42" s="34"/>
      <c r="D42" s="14"/>
      <c r="E42" s="14"/>
      <c r="F42" s="14"/>
      <c r="G42" s="35"/>
      <c r="H42" s="33"/>
    </row>
    <row r="43" customFormat="false" ht="15" hidden="false" customHeight="false" outlineLevel="0" collapsed="false">
      <c r="B43" s="29"/>
      <c r="C43" s="34"/>
      <c r="D43" s="14"/>
      <c r="E43" s="14"/>
      <c r="F43" s="14"/>
      <c r="G43" s="35"/>
      <c r="H43" s="33"/>
    </row>
    <row r="44" customFormat="false" ht="15" hidden="false" customHeight="false" outlineLevel="0" collapsed="false">
      <c r="B44" s="29"/>
      <c r="C44" s="34"/>
      <c r="D44" s="14"/>
      <c r="E44" s="14"/>
      <c r="F44" s="14"/>
      <c r="G44" s="35"/>
      <c r="H44" s="33"/>
    </row>
    <row r="45" customFormat="false" ht="15" hidden="false" customHeight="false" outlineLevel="0" collapsed="false">
      <c r="B45" s="29"/>
      <c r="C45" s="34"/>
      <c r="D45" s="14"/>
      <c r="E45" s="14"/>
      <c r="F45" s="14"/>
      <c r="G45" s="35"/>
      <c r="H45" s="33"/>
    </row>
    <row r="46" customFormat="false" ht="15" hidden="false" customHeight="false" outlineLevel="0" collapsed="false">
      <c r="B46" s="29"/>
      <c r="C46" s="34"/>
      <c r="D46" s="14"/>
      <c r="E46" s="14"/>
      <c r="F46" s="14"/>
      <c r="G46" s="35"/>
      <c r="H46" s="33"/>
    </row>
    <row r="47" customFormat="false" ht="15" hidden="false" customHeight="false" outlineLevel="0" collapsed="false">
      <c r="B47" s="29"/>
      <c r="C47" s="34"/>
      <c r="D47" s="14"/>
      <c r="E47" s="14"/>
      <c r="F47" s="14"/>
      <c r="G47" s="35"/>
      <c r="H47" s="33"/>
    </row>
    <row r="48" customFormat="false" ht="15" hidden="false" customHeight="false" outlineLevel="0" collapsed="false">
      <c r="B48" s="29"/>
      <c r="C48" s="36"/>
      <c r="D48" s="37"/>
      <c r="E48" s="37"/>
      <c r="F48" s="37"/>
      <c r="G48" s="38"/>
      <c r="H48" s="33"/>
    </row>
    <row r="49" customFormat="false" ht="15" hidden="false" customHeight="false" outlineLevel="0" collapsed="false">
      <c r="B49" s="39"/>
      <c r="C49" s="40"/>
      <c r="D49" s="40"/>
      <c r="E49" s="40"/>
      <c r="F49" s="40"/>
      <c r="G49" s="40"/>
      <c r="H49" s="41"/>
    </row>
  </sheetData>
  <sheetProtection sheet="false"/>
  <mergeCells count="1">
    <mergeCell ref="B3:H3"/>
  </mergeCells>
  <dataValidations count="5">
    <dataValidation allowBlank="false" error="Es stehen nur die vier Werte - die über das Dropdown-Menü zu erreichen sind - zur Verfügung! Andere Werte sind ungültig!" errorTitle="Ungültiger Wert!" operator="between" prompt="Bitte wählen Sie hier über das Dropdown-Menü einen der vier gültigen Werte in Meter aus" promptTitle="Gesamtlänge Träger" showDropDown="false" showErrorMessage="true" showInputMessage="true" sqref="F7" type="list">
      <formula1>0</formula1>
      <formula2>0</formula2>
    </dataValidation>
    <dataValidation allowBlank="true" error="Ihr eingegebener Wert ist entweder kleiner als 0, größer als die gewählte Trägerlänge oder keine Zahl!" errorTitle="1. Einzellast nicht auf Träger!" operator="between" prompt="Bitte geben Sie hier einen Wert zwischen 0 und der gewählten Gesamtlänge des Einfeldträgers in [N] ein" showDropDown="false" showErrorMessage="true" showInputMessage="true" sqref="F11" type="decimal">
      <formula1>0</formula1>
      <formula2>F7</formula2>
    </dataValidation>
    <dataValidation allowBlank="true" error="Ihr eingegebener Wert ist emtweder kleiner als 0, größer als die gewählte Trägerlänge oder keine Zahl!" errorTitle="2. Einzellast nicht auf Träger!" operator="between" prompt="Bitte geben Sie hier die Position der zweiten Einzellast ein" showDropDown="false" showErrorMessage="true" showInputMessage="true" sqref="F15" type="decimal">
      <formula1>0</formula1>
      <formula2>F7</formula2>
    </dataValidation>
    <dataValidation allowBlank="true" error="Ihr Wert muss eine positive Zahl größer oder gleich Null annehmen! " errorTitle="Fehlerhafte Eingabe!" operator="greaterThanOrEqual" prompt="Bitte tragen Sie hier den Betrag der 1. Einzellast in [N] ein" showDropDown="false" showErrorMessage="true" showInputMessage="true" sqref="F9" type="decimal">
      <formula1>0</formula1>
      <formula2>0</formula2>
    </dataValidation>
    <dataValidation allowBlank="true" error="Bitte kontrollieren Sie, ob Ihr Wert größer oder gleich Null und als Zahl formatiert ist!" errorTitle="Nicht zulässig!" operator="greaterThanOrEqual" prompt="Hier sollen sie bitte den Betrag für die zweite Einzellast in [N] eingeben" showDropDown="false" showErrorMessage="true" showInputMessage="true" sqref="F13" type="decimal">
      <formula1>0</formula1>
      <formula2>0</formula2>
    </dataValidation>
  </dataValidations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2:H47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/>
  <cols>
    <col min="1" max="2" hidden="false" style="0" width="10.7295918367347" collapsed="true"/>
    <col min="3" max="3" hidden="false" style="0" width="36.0" collapsed="true"/>
    <col min="4" max="4" hidden="false" style="0" width="11.4183673469388" collapsed="true"/>
    <col min="5" max="1025" hidden="false" style="0" width="10.7295918367347" collapsed="true"/>
  </cols>
  <sheetData>
    <row r="2" customFormat="false" ht="23.25" hidden="false" customHeight="false" outlineLevel="0" collapsed="false">
      <c r="B2" s="1"/>
      <c r="C2" s="2"/>
      <c r="D2" s="2"/>
      <c r="E2" s="2"/>
      <c r="F2" s="2"/>
      <c r="G2" s="2"/>
      <c r="H2" s="3"/>
      <c r="I2"/>
    </row>
    <row r="3" customFormat="false" ht="23.25" hidden="false" customHeight="false" outlineLevel="0" collapsed="false">
      <c r="B3" s="4" t="s">
        <v>27</v>
      </c>
      <c r="C3" s="4"/>
      <c r="D3" s="4"/>
      <c r="E3" s="4"/>
      <c r="F3" s="4"/>
      <c r="G3" s="4"/>
      <c r="H3" s="4"/>
    </row>
    <row r="4" customFormat="false" ht="23.25" hidden="false" customHeight="false" outlineLevel="0" collapsed="false">
      <c r="B4" s="42"/>
      <c r="C4" s="43"/>
      <c r="D4" s="43"/>
      <c r="E4" s="43"/>
      <c r="F4" s="43"/>
      <c r="G4" s="43"/>
      <c r="H4" s="44"/>
    </row>
    <row r="5" customFormat="false" ht="17.25" hidden="false" customHeight="false" outlineLevel="0" collapsed="false">
      <c r="B5" s="5"/>
      <c r="C5" s="8" t="s">
        <v>1</v>
      </c>
      <c r="D5" s="6"/>
      <c r="E5" s="6"/>
      <c r="F5" s="6"/>
      <c r="G5" s="6"/>
      <c r="H5" s="7"/>
    </row>
    <row r="6" customFormat="false" ht="15" hidden="false" customHeight="false" outlineLevel="0" collapsed="false">
      <c r="B6" s="5"/>
      <c r="C6" s="6"/>
      <c r="D6" s="6"/>
      <c r="E6" s="6"/>
      <c r="F6" s="6"/>
      <c r="G6" s="6"/>
      <c r="H6" s="7"/>
    </row>
    <row r="7" customFormat="false" ht="15" hidden="false" customHeight="false" outlineLevel="0" collapsed="false">
      <c r="B7" s="29"/>
      <c r="C7" s="45" t="s">
        <v>28</v>
      </c>
      <c r="D7" s="46"/>
      <c r="E7" s="47" t="s">
        <v>29</v>
      </c>
      <c r="F7" s="48" t="n">
        <v>35</v>
      </c>
      <c r="G7" s="49" t="s">
        <v>30</v>
      </c>
      <c r="H7" s="33"/>
    </row>
    <row r="8" customFormat="false" ht="15" hidden="false" customHeight="false" outlineLevel="0" collapsed="false">
      <c r="B8" s="29"/>
      <c r="C8" s="50"/>
      <c r="D8" s="51"/>
      <c r="E8" s="52"/>
      <c r="F8" s="51"/>
      <c r="G8" s="53"/>
      <c r="H8" s="33"/>
    </row>
    <row r="9" customFormat="false" ht="15" hidden="false" customHeight="false" outlineLevel="0" collapsed="false">
      <c r="B9" s="29"/>
      <c r="C9" s="50" t="s">
        <v>31</v>
      </c>
      <c r="D9" s="51"/>
      <c r="E9" s="52" t="s">
        <v>32</v>
      </c>
      <c r="F9" s="54" t="n">
        <v>40</v>
      </c>
      <c r="G9" s="53" t="s">
        <v>30</v>
      </c>
      <c r="H9" s="33"/>
    </row>
    <row r="10" customFormat="false" ht="15" hidden="false" customHeight="false" outlineLevel="0" collapsed="false">
      <c r="B10" s="29"/>
      <c r="C10" s="50"/>
      <c r="D10" s="51"/>
      <c r="E10" s="52"/>
      <c r="F10" s="51"/>
      <c r="G10" s="53"/>
      <c r="H10" s="33"/>
    </row>
    <row r="11" customFormat="false" ht="15" hidden="false" customHeight="false" outlineLevel="0" collapsed="false">
      <c r="B11" s="29"/>
      <c r="C11" s="50" t="s">
        <v>33</v>
      </c>
      <c r="D11" s="51"/>
      <c r="E11" s="52" t="s">
        <v>34</v>
      </c>
      <c r="F11" s="55" t="n">
        <v>1.5</v>
      </c>
      <c r="G11" s="53" t="s">
        <v>30</v>
      </c>
      <c r="H11" s="33"/>
    </row>
    <row r="12" customFormat="false" ht="15" hidden="false" customHeight="false" outlineLevel="0" collapsed="false">
      <c r="B12" s="29"/>
      <c r="C12" s="50"/>
      <c r="D12" s="51"/>
      <c r="E12" s="52"/>
      <c r="F12" s="51"/>
      <c r="G12" s="53"/>
      <c r="H12" s="33"/>
    </row>
    <row r="13" customFormat="false" ht="15" hidden="false" customHeight="false" outlineLevel="0" collapsed="false">
      <c r="B13" s="29"/>
      <c r="C13" s="50" t="s">
        <v>35</v>
      </c>
      <c r="D13" s="51"/>
      <c r="E13" s="52" t="s">
        <v>36</v>
      </c>
      <c r="F13" s="55" t="n">
        <v>1.8</v>
      </c>
      <c r="G13" s="53" t="s">
        <v>30</v>
      </c>
      <c r="H13" s="33"/>
    </row>
    <row r="14" customFormat="false" ht="15" hidden="false" customHeight="false" outlineLevel="0" collapsed="false">
      <c r="B14" s="29"/>
      <c r="C14" s="50"/>
      <c r="D14" s="51"/>
      <c r="E14" s="52"/>
      <c r="F14" s="51"/>
      <c r="G14" s="53"/>
      <c r="H14" s="33"/>
    </row>
    <row r="15" customFormat="false" ht="17.25" hidden="false" customHeight="false" outlineLevel="0" collapsed="false">
      <c r="B15" s="29"/>
      <c r="C15" s="56" t="s">
        <v>37</v>
      </c>
      <c r="D15" s="57"/>
      <c r="E15" s="58" t="s">
        <v>38</v>
      </c>
      <c r="F15" s="59" t="n">
        <v>7500</v>
      </c>
      <c r="G15" s="60" t="s">
        <v>39</v>
      </c>
      <c r="H15" s="33"/>
    </row>
    <row r="16" customFormat="false" ht="15" hidden="false" customHeight="false" outlineLevel="0" collapsed="false">
      <c r="B16" s="29"/>
      <c r="C16" s="61"/>
      <c r="D16" s="61"/>
      <c r="E16" s="62"/>
      <c r="F16" s="61"/>
      <c r="G16" s="61"/>
      <c r="H16" s="33"/>
    </row>
    <row r="17" customFormat="false" ht="15" hidden="false" customHeight="false" outlineLevel="0" collapsed="false">
      <c r="B17" s="5"/>
      <c r="C17" s="6"/>
      <c r="D17" s="61"/>
      <c r="E17" s="62"/>
      <c r="F17" s="61"/>
      <c r="G17" s="61"/>
      <c r="H17" s="33"/>
    </row>
    <row r="18" customFormat="false" ht="17.25" hidden="false" customHeight="false" outlineLevel="0" collapsed="false">
      <c r="B18" s="5"/>
      <c r="C18" s="8" t="s">
        <v>14</v>
      </c>
      <c r="D18" s="61"/>
      <c r="E18" s="62"/>
      <c r="F18" s="61"/>
      <c r="G18" s="61"/>
      <c r="H18" s="33"/>
    </row>
    <row r="19" customFormat="false" ht="15" hidden="false" customHeight="false" outlineLevel="0" collapsed="false">
      <c r="B19" s="5"/>
      <c r="C19" s="6"/>
      <c r="D19" s="61"/>
      <c r="E19" s="62"/>
      <c r="F19" s="61"/>
      <c r="G19" s="61"/>
      <c r="H19" s="33"/>
    </row>
    <row r="20" customFormat="false" ht="17.25" hidden="false" customHeight="false" outlineLevel="0" collapsed="false">
      <c r="B20" s="29"/>
      <c r="C20" s="45" t="s">
        <v>40</v>
      </c>
      <c r="D20" s="46"/>
      <c r="E20" s="47" t="s">
        <v>41</v>
      </c>
      <c r="F20" s="63" t="n">
        <f aca="false">(F13*F9*2)+(F11*(F7-2*F13))</f>
        <v>191.1</v>
      </c>
      <c r="G20" s="49" t="s">
        <v>42</v>
      </c>
      <c r="H20" s="33"/>
    </row>
    <row r="21" customFormat="false" ht="15" hidden="false" customHeight="false" outlineLevel="0" collapsed="false">
      <c r="B21" s="29"/>
      <c r="C21" s="50"/>
      <c r="D21" s="51"/>
      <c r="E21" s="52"/>
      <c r="F21" s="51"/>
      <c r="G21" s="53"/>
      <c r="H21" s="33"/>
    </row>
    <row r="22" customFormat="false" ht="18.75" hidden="false" customHeight="false" outlineLevel="0" collapsed="false">
      <c r="B22" s="29"/>
      <c r="C22" s="50" t="s">
        <v>43</v>
      </c>
      <c r="D22" s="51"/>
      <c r="E22" s="52" t="s">
        <v>44</v>
      </c>
      <c r="F22" s="64" t="n">
        <f aca="false">1/12*((F9*F7^3)-(F9-F11)*(F7-2*F13)^3)</f>
        <v>43589.413</v>
      </c>
      <c r="G22" s="53" t="s">
        <v>45</v>
      </c>
      <c r="H22" s="33"/>
    </row>
    <row r="23" customFormat="false" ht="15" hidden="false" customHeight="false" outlineLevel="0" collapsed="false">
      <c r="B23" s="29"/>
      <c r="C23" s="50"/>
      <c r="D23" s="51"/>
      <c r="E23" s="52"/>
      <c r="F23" s="51"/>
      <c r="G23" s="53"/>
      <c r="H23" s="33"/>
    </row>
    <row r="24" customFormat="false" ht="18" hidden="false" customHeight="false" outlineLevel="0" collapsed="false">
      <c r="B24" s="29"/>
      <c r="C24" s="56" t="s">
        <v>46</v>
      </c>
      <c r="D24" s="57"/>
      <c r="E24" s="58" t="s">
        <v>47</v>
      </c>
      <c r="F24" s="65" t="n">
        <f aca="false">(F20/10^4)*F15*9.81</f>
        <v>1406.01825</v>
      </c>
      <c r="G24" s="60" t="s">
        <v>17</v>
      </c>
      <c r="H24" s="33"/>
    </row>
    <row r="25" customFormat="false" ht="15" hidden="false" customHeight="false" outlineLevel="0" collapsed="false">
      <c r="B25" s="29"/>
      <c r="C25" s="61"/>
      <c r="D25" s="61"/>
      <c r="E25" s="61"/>
      <c r="F25" s="61"/>
      <c r="G25" s="61"/>
      <c r="H25" s="33"/>
    </row>
    <row r="26" customFormat="false" ht="15" hidden="false" customHeight="false" outlineLevel="0" collapsed="false">
      <c r="B26" s="5"/>
      <c r="C26" s="6"/>
      <c r="D26" s="61"/>
      <c r="E26" s="61"/>
      <c r="F26" s="61"/>
      <c r="G26" s="61"/>
      <c r="H26" s="33"/>
    </row>
    <row r="27" customFormat="false" ht="17.25" hidden="false" customHeight="false" outlineLevel="0" collapsed="false">
      <c r="B27" s="5"/>
      <c r="C27" s="8" t="s">
        <v>48</v>
      </c>
      <c r="D27" s="61"/>
      <c r="E27" s="61"/>
      <c r="F27" s="61"/>
      <c r="G27" s="61"/>
      <c r="H27" s="33"/>
    </row>
    <row r="28" customFormat="false" ht="15" hidden="false" customHeight="false" outlineLevel="0" collapsed="false">
      <c r="B28" s="29"/>
      <c r="C28" s="61"/>
      <c r="D28" s="61"/>
      <c r="E28" s="61"/>
      <c r="F28" s="61"/>
      <c r="G28" s="61"/>
      <c r="H28" s="33"/>
    </row>
    <row r="29" customFormat="false" ht="15" hidden="false" customHeight="false" outlineLevel="0" collapsed="false">
      <c r="B29" s="29"/>
      <c r="C29" s="45"/>
      <c r="D29" s="46"/>
      <c r="E29" s="46"/>
      <c r="F29" s="46"/>
      <c r="G29" s="49"/>
      <c r="H29" s="33"/>
    </row>
    <row r="30" customFormat="false" ht="15" hidden="false" customHeight="false" outlineLevel="0" collapsed="false">
      <c r="B30" s="29"/>
      <c r="C30" s="50"/>
      <c r="D30" s="51"/>
      <c r="E30" s="51"/>
      <c r="F30" s="51"/>
      <c r="G30" s="53"/>
      <c r="H30" s="33"/>
    </row>
    <row r="31" customFormat="false" ht="15" hidden="false" customHeight="false" outlineLevel="0" collapsed="false">
      <c r="B31" s="29"/>
      <c r="C31" s="50"/>
      <c r="D31" s="51"/>
      <c r="E31" s="51"/>
      <c r="F31" s="51"/>
      <c r="G31" s="53"/>
      <c r="H31" s="33"/>
    </row>
    <row r="32" customFormat="false" ht="15" hidden="false" customHeight="false" outlineLevel="0" collapsed="false">
      <c r="B32" s="29"/>
      <c r="C32" s="50"/>
      <c r="D32" s="51"/>
      <c r="E32" s="51"/>
      <c r="F32" s="51"/>
      <c r="G32" s="53"/>
      <c r="H32" s="33"/>
    </row>
    <row r="33" customFormat="false" ht="15" hidden="false" customHeight="false" outlineLevel="0" collapsed="false">
      <c r="B33" s="29"/>
      <c r="C33" s="50"/>
      <c r="D33" s="51"/>
      <c r="E33" s="51"/>
      <c r="F33" s="51"/>
      <c r="G33" s="53"/>
      <c r="H33" s="33"/>
    </row>
    <row r="34" customFormat="false" ht="15" hidden="false" customHeight="false" outlineLevel="0" collapsed="false">
      <c r="B34" s="29"/>
      <c r="C34" s="50"/>
      <c r="D34" s="51"/>
      <c r="E34" s="51"/>
      <c r="F34" s="51"/>
      <c r="G34" s="53"/>
      <c r="H34" s="33"/>
    </row>
    <row r="35" customFormat="false" ht="15" hidden="false" customHeight="false" outlineLevel="0" collapsed="false">
      <c r="B35" s="29"/>
      <c r="C35" s="50"/>
      <c r="D35" s="51"/>
      <c r="E35" s="51"/>
      <c r="F35" s="51"/>
      <c r="G35" s="53"/>
      <c r="H35" s="33"/>
    </row>
    <row r="36" customFormat="false" ht="15" hidden="false" customHeight="false" outlineLevel="0" collapsed="false">
      <c r="B36" s="29"/>
      <c r="C36" s="50"/>
      <c r="D36" s="51"/>
      <c r="E36" s="51"/>
      <c r="F36" s="51"/>
      <c r="G36" s="53"/>
      <c r="H36" s="33"/>
    </row>
    <row r="37" customFormat="false" ht="15" hidden="false" customHeight="false" outlineLevel="0" collapsed="false">
      <c r="B37" s="29"/>
      <c r="C37" s="50"/>
      <c r="D37" s="51"/>
      <c r="E37" s="51"/>
      <c r="F37" s="51"/>
      <c r="G37" s="53"/>
      <c r="H37" s="33"/>
    </row>
    <row r="38" customFormat="false" ht="15" hidden="false" customHeight="false" outlineLevel="0" collapsed="false">
      <c r="B38" s="29"/>
      <c r="C38" s="50"/>
      <c r="D38" s="51"/>
      <c r="E38" s="51"/>
      <c r="F38" s="51"/>
      <c r="G38" s="53"/>
      <c r="H38" s="33"/>
    </row>
    <row r="39" customFormat="false" ht="15" hidden="false" customHeight="false" outlineLevel="0" collapsed="false">
      <c r="B39" s="29"/>
      <c r="C39" s="50"/>
      <c r="D39" s="51"/>
      <c r="E39" s="51"/>
      <c r="F39" s="51"/>
      <c r="G39" s="53"/>
      <c r="H39" s="33"/>
    </row>
    <row r="40" customFormat="false" ht="15" hidden="false" customHeight="false" outlineLevel="0" collapsed="false">
      <c r="B40" s="29"/>
      <c r="C40" s="50"/>
      <c r="D40" s="51"/>
      <c r="E40" s="51"/>
      <c r="F40" s="51"/>
      <c r="G40" s="53"/>
      <c r="H40" s="33"/>
    </row>
    <row r="41" customFormat="false" ht="15" hidden="false" customHeight="false" outlineLevel="0" collapsed="false">
      <c r="B41" s="29"/>
      <c r="C41" s="50"/>
      <c r="D41" s="51"/>
      <c r="E41" s="51"/>
      <c r="F41" s="51"/>
      <c r="G41" s="53"/>
      <c r="H41" s="33"/>
    </row>
    <row r="42" customFormat="false" ht="15" hidden="false" customHeight="false" outlineLevel="0" collapsed="false">
      <c r="B42" s="29"/>
      <c r="C42" s="50"/>
      <c r="D42" s="51"/>
      <c r="E42" s="51"/>
      <c r="F42" s="51"/>
      <c r="G42" s="53"/>
      <c r="H42" s="33"/>
    </row>
    <row r="43" customFormat="false" ht="15" hidden="false" customHeight="false" outlineLevel="0" collapsed="false">
      <c r="B43" s="29"/>
      <c r="C43" s="50"/>
      <c r="D43" s="51"/>
      <c r="E43" s="51"/>
      <c r="F43" s="51"/>
      <c r="G43" s="53"/>
      <c r="H43" s="33"/>
    </row>
    <row r="44" customFormat="false" ht="15" hidden="false" customHeight="false" outlineLevel="0" collapsed="false">
      <c r="B44" s="29"/>
      <c r="C44" s="50"/>
      <c r="D44" s="51"/>
      <c r="E44" s="51"/>
      <c r="F44" s="51"/>
      <c r="G44" s="53"/>
      <c r="H44" s="33"/>
    </row>
    <row r="45" customFormat="false" ht="15" hidden="false" customHeight="false" outlineLevel="0" collapsed="false">
      <c r="B45" s="29"/>
      <c r="C45" s="50"/>
      <c r="D45" s="51"/>
      <c r="E45" s="51"/>
      <c r="F45" s="51"/>
      <c r="G45" s="53"/>
      <c r="H45" s="33"/>
    </row>
    <row r="46" customFormat="false" ht="15" hidden="false" customHeight="false" outlineLevel="0" collapsed="false">
      <c r="B46" s="29"/>
      <c r="C46" s="56"/>
      <c r="D46" s="57"/>
      <c r="E46" s="57"/>
      <c r="F46" s="57"/>
      <c r="G46" s="60"/>
      <c r="H46" s="33"/>
    </row>
    <row r="47" customFormat="false" ht="15" hidden="false" customHeight="false" outlineLevel="0" collapsed="false">
      <c r="B47" s="39"/>
      <c r="C47" s="40"/>
      <c r="D47" s="40"/>
      <c r="E47" s="40"/>
      <c r="F47" s="40"/>
      <c r="G47" s="40"/>
      <c r="H47" s="41"/>
    </row>
  </sheetData>
  <sheetProtection sheet="false"/>
  <mergeCells count="1">
    <mergeCell ref="B3:H3"/>
  </mergeCells>
  <dataValidations count="5">
    <dataValidation allowBlank="true" error="Es muss sich um eine Zahl größer als Null handeln, sonst ist der Wert nicht zielführend!" errorTitle="Ungültig!" operator="greaterThan" prompt="Bitte geben Sie hier eine Höhe in [cm] ein" showDropDown="false" showErrorMessage="true" showInputMessage="true" sqref="F7" type="decimal">
      <formula1>0</formula1>
      <formula2>0</formula2>
    </dataValidation>
    <dataValidation allowBlank="true" error="Ihr Wert muss größer als Null sein, da ansonsten der Träger nicht existieren kann!" errorTitle="Fehler!" operator="greaterThan" prompt="Bitte die Breite vom Träger in [cm] eintragen" showDropDown="false" showErrorMessage="true" showInputMessage="true" sqref="F9" type="decimal">
      <formula1>0</formula1>
      <formula2>0</formula2>
    </dataValidation>
    <dataValidation allowBlank="true" error="Wenn Ihre Stegdicke kleiner als Null oder gleich Null ist, macht das für Sie Sinn?" errorTitle="Denken Sie nach!" operator="greaterThan" prompt="Hier ist die Stegdicke vom Träger in [cm] einzugeben" showDropDown="false" showErrorMessage="true" showInputMessage="true" sqref="F11" type="decimal">
      <formula1>0</formula1>
      <formula2>0</formula2>
    </dataValidation>
    <dataValidation allowBlank="true" error="Welcher Träger hat bitte eine Flanschdicke im negativen Bereich? So einen würde ich gerne einmal sehen!" errorTitle="Eingabe nicht zielführend!" operator="greaterThan" prompt="Als Flanschdicke ist ein Betrag im positiven Zahlenbereich gesucht" showDropDown="false" showErrorMessage="true" showInputMessage="true" sqref="F13" type="decimal">
      <formula1>0</formula1>
      <formula2>0</formula2>
    </dataValidation>
    <dataValidation allowBlank="true" error="Eine Dichte ist IMMER positiv und größer als Null! Bitte korrigieren Sie Ihren Wert!" errorTitle="physikalisch nicht sinnvoll!" operator="greaterThan" prompt="Bitte suchen Sie die geeignete Dichte, die sie als Material für Ihren Träger verwenden wollen und tragen Sie sie hier in [kg/m^3] ein" showDropDown="false" showErrorMessage="true" showInputMessage="true" sqref="F15" type="decimal">
      <formula1>0</formula1>
      <formula2>0</formula2>
    </dataValidation>
  </dataValidations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2:J79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/>
  <cols>
    <col min="1" max="1" hidden="false" style="0" width="10.7295918367347" collapsed="true"/>
    <col min="2" max="2" hidden="false" style="0" width="14.7040816326531" collapsed="true"/>
    <col min="3" max="3" hidden="false" style="0" width="14.280612244898" collapsed="true"/>
    <col min="4" max="4" hidden="false" style="0" width="13.1377551020408" collapsed="true"/>
    <col min="5" max="5" hidden="false" style="0" width="10.7295918367347" collapsed="true"/>
    <col min="6" max="6" hidden="false" style="0" width="18.4234693877551" collapsed="true"/>
    <col min="7" max="8" hidden="false" style="0" width="10.7295918367347" collapsed="true"/>
    <col min="9" max="10" hidden="false" style="0" width="11.4183673469388" collapsed="true"/>
    <col min="11" max="1025" hidden="false" style="0" width="10.7295918367347" collapsed="true"/>
  </cols>
  <sheetData>
    <row r="2" customFormat="false" ht="33" hidden="false" customHeight="false" outlineLevel="0" collapsed="false">
      <c r="B2" s="66" t="s">
        <v>49</v>
      </c>
      <c r="C2" s="66" t="s">
        <v>50</v>
      </c>
      <c r="D2" s="66" t="s">
        <v>51</v>
      </c>
      <c r="E2" s="67"/>
      <c r="F2" s="66" t="s">
        <v>52</v>
      </c>
      <c r="G2" s="66" t="s">
        <v>53</v>
      </c>
      <c r="H2" s="66" t="s">
        <v>54</v>
      </c>
      <c r="I2"/>
    </row>
    <row r="3" customFormat="false" ht="15" hidden="false" customHeight="false" outlineLevel="0" collapsed="false">
      <c r="B3" s="68" t="s">
        <v>4</v>
      </c>
      <c r="C3" s="68" t="s">
        <v>4</v>
      </c>
      <c r="D3" s="68" t="s">
        <v>4</v>
      </c>
      <c r="E3" s="69"/>
      <c r="F3" s="68" t="s">
        <v>17</v>
      </c>
      <c r="G3" s="68" t="s">
        <v>7</v>
      </c>
      <c r="H3" s="68" t="s">
        <v>7</v>
      </c>
    </row>
    <row r="4" customFormat="false" ht="15" hidden="false" customHeight="false" outlineLevel="0" collapsed="false">
      <c r="B4" s="70" t="n">
        <f aca="false">Ergebnisse!F11</f>
        <v>7</v>
      </c>
      <c r="C4" s="70" t="n">
        <f aca="false">Ergebnisse!F15</f>
        <v>10.4</v>
      </c>
      <c r="D4" s="70" t="n">
        <f aca="false">Ergebnisse!F7</f>
        <v>10.5</v>
      </c>
      <c r="E4" s="69"/>
      <c r="F4" s="70" t="n">
        <f aca="false">Ergebnisse!F20</f>
        <v>4406.01825</v>
      </c>
      <c r="G4" s="70" t="n">
        <f aca="false">Ergebnisse!F9</f>
        <v>600</v>
      </c>
      <c r="H4" s="70" t="n">
        <f aca="false">Ergebnisse!F13</f>
        <v>50000</v>
      </c>
      <c r="I4" s="69"/>
    </row>
    <row r="5" customFormat="false" ht="15" hidden="false" customHeight="false" outlineLevel="0" collapsed="false">
      <c r="B5" s="69"/>
      <c r="C5" s="69"/>
      <c r="D5" s="69"/>
      <c r="E5" s="69"/>
      <c r="F5" s="69"/>
      <c r="G5" s="69"/>
      <c r="H5" s="69"/>
      <c r="I5" s="69"/>
    </row>
    <row r="6" customFormat="false" ht="18" hidden="false" customHeight="false" outlineLevel="0" collapsed="false">
      <c r="B6" s="71" t="s">
        <v>55</v>
      </c>
      <c r="C6" s="71" t="s">
        <v>56</v>
      </c>
      <c r="D6" s="71" t="s">
        <v>57</v>
      </c>
      <c r="E6" s="72"/>
      <c r="F6" s="71" t="s">
        <v>58</v>
      </c>
      <c r="G6" s="71" t="s">
        <v>59</v>
      </c>
      <c r="H6" s="71" t="s">
        <v>60</v>
      </c>
      <c r="I6" s="73" t="s">
        <v>61</v>
      </c>
      <c r="J6" s="74" t="s">
        <v>62</v>
      </c>
    </row>
    <row r="7" customFormat="false" ht="15" hidden="false" customHeight="false" outlineLevel="0" collapsed="false">
      <c r="B7" s="68" t="s">
        <v>4</v>
      </c>
      <c r="C7" s="68" t="s">
        <v>4</v>
      </c>
      <c r="D7" s="68" t="s">
        <v>4</v>
      </c>
      <c r="E7" s="69"/>
      <c r="F7" s="68" t="s">
        <v>20</v>
      </c>
      <c r="G7" s="68" t="s">
        <v>20</v>
      </c>
      <c r="H7" s="68" t="s">
        <v>20</v>
      </c>
      <c r="I7" s="75" t="s">
        <v>20</v>
      </c>
      <c r="J7" s="76" t="s">
        <v>4</v>
      </c>
    </row>
    <row r="8" customFormat="false" ht="15" hidden="false" customHeight="false" outlineLevel="0" collapsed="false">
      <c r="B8" s="77" t="n">
        <v>0</v>
      </c>
      <c r="C8" s="77" t="n">
        <v>0</v>
      </c>
      <c r="D8" s="77" t="n">
        <f aca="false">($D$4-B8)/$D$4</f>
        <v>1</v>
      </c>
      <c r="E8" s="78"/>
      <c r="F8" s="77" t="n">
        <f aca="false">((C8*D8)/2)*$F$4*$D$4^2</f>
        <v>0</v>
      </c>
      <c r="G8" s="77" t="n">
        <f aca="false">IF(B8&gt;$B$4,D8*$B$4*$G$4,C8*($D$4-$B$4)*$G$4)</f>
        <v>0</v>
      </c>
      <c r="H8" s="77" t="n">
        <f aca="false">IF(B8&gt;$C$4,D8*$C$4*$H$4,C8*($D$4-$C$4)*$H$4)</f>
        <v>0</v>
      </c>
      <c r="I8" s="77" t="n">
        <f aca="false">SUM(F8:H8)</f>
        <v>0</v>
      </c>
      <c r="J8" s="79" t="n">
        <f aca="false">B8</f>
        <v>0</v>
      </c>
    </row>
    <row r="9" customFormat="false" ht="15" hidden="false" customHeight="false" outlineLevel="0" collapsed="false">
      <c r="B9" s="70" t="n">
        <f aca="false">$D$4/70</f>
        <v>0.15</v>
      </c>
      <c r="C9" s="77" t="n">
        <f aca="false">B9/$D$4</f>
        <v>0.0142857142857143</v>
      </c>
      <c r="D9" s="77" t="n">
        <f aca="false">($D$4-B9)/$D$4</f>
        <v>0.985714285714286</v>
      </c>
      <c r="E9" s="69"/>
      <c r="F9" s="77" t="n">
        <f aca="false">((C9*D9)/2)*$F$4*$D$4^2</f>
        <v>3420.1716665625</v>
      </c>
      <c r="G9" s="77" t="n">
        <f aca="false">IF(B9&gt;$B$4,D9*$B$4*$G$4,C9*($D$4-$B$4)*$G$4)</f>
        <v>30</v>
      </c>
      <c r="H9" s="77" t="n">
        <f aca="false">IF(B9&gt;$C$4,D9*$C$4*$H$4,C9*($D$4-$C$4)*$H$4)</f>
        <v>71.4285714285712</v>
      </c>
      <c r="I9" s="77" t="n">
        <f aca="false">SUM(F9:H9)</f>
        <v>3521.60023799107</v>
      </c>
      <c r="J9" s="79" t="n">
        <f aca="false">B9</f>
        <v>0.15</v>
      </c>
    </row>
    <row r="10" customFormat="false" ht="15" hidden="false" customHeight="false" outlineLevel="0" collapsed="false">
      <c r="B10" s="70" t="n">
        <f aca="false">($D$4/70)+B9</f>
        <v>0.3</v>
      </c>
      <c r="C10" s="77" t="n">
        <f aca="false">B10/$D$4</f>
        <v>0.0285714285714286</v>
      </c>
      <c r="D10" s="77" t="n">
        <f aca="false">($D$4-B10)/$D$4</f>
        <v>0.971428571428571</v>
      </c>
      <c r="E10" s="69"/>
      <c r="F10" s="77" t="n">
        <f aca="false">((C10*D10)/2)*$F$4*$D$4^2</f>
        <v>6741.2079225</v>
      </c>
      <c r="G10" s="77" t="n">
        <f aca="false">IF(B10&gt;$B$4,D10*$B$4*$G$4,C10*($D$4-$B$4)*$G$4)</f>
        <v>60</v>
      </c>
      <c r="H10" s="77" t="n">
        <f aca="false">IF(B10&gt;$C$4,D10*$C$4*$H$4,C10*($D$4-$C$4)*$H$4)</f>
        <v>142.857142857142</v>
      </c>
      <c r="I10" s="77" t="n">
        <f aca="false">SUM(F10:H10)</f>
        <v>6944.06506535714</v>
      </c>
      <c r="J10" s="79" t="n">
        <f aca="false">B10</f>
        <v>0.3</v>
      </c>
    </row>
    <row r="11" customFormat="false" ht="15" hidden="false" customHeight="false" outlineLevel="0" collapsed="false">
      <c r="B11" s="70" t="n">
        <f aca="false">($D$4/70)+B10</f>
        <v>0.45</v>
      </c>
      <c r="C11" s="77" t="n">
        <f aca="false">B11/$D$4</f>
        <v>0.0428571428571429</v>
      </c>
      <c r="D11" s="77" t="n">
        <f aca="false">($D$4-B11)/$D$4</f>
        <v>0.957142857142857</v>
      </c>
      <c r="E11" s="69"/>
      <c r="F11" s="77" t="n">
        <f aca="false">((C11*D11)/2)*$F$4*$D$4^2</f>
        <v>9963.1087678125</v>
      </c>
      <c r="G11" s="77" t="n">
        <f aca="false">IF(B11&gt;$B$4,D11*$B$4*$G$4,C11*($D$4-$B$4)*$G$4)</f>
        <v>90</v>
      </c>
      <c r="H11" s="77" t="n">
        <f aca="false">IF(B11&gt;$C$4,D11*$C$4*$H$4,C11*($D$4-$C$4)*$H$4)</f>
        <v>214.285714285713</v>
      </c>
      <c r="I11" s="77" t="n">
        <f aca="false">SUM(F11:H11)</f>
        <v>10267.3944820982</v>
      </c>
      <c r="J11" s="79" t="n">
        <f aca="false">B11</f>
        <v>0.45</v>
      </c>
    </row>
    <row r="12" customFormat="false" ht="15" hidden="false" customHeight="false" outlineLevel="0" collapsed="false">
      <c r="B12" s="70" t="n">
        <f aca="false">($D$4/70)+B11</f>
        <v>0.6</v>
      </c>
      <c r="C12" s="77" t="n">
        <f aca="false">B12/$D$4</f>
        <v>0.0571428571428571</v>
      </c>
      <c r="D12" s="77" t="n">
        <f aca="false">($D$4-B12)/$D$4</f>
        <v>0.942857142857143</v>
      </c>
      <c r="E12" s="69"/>
      <c r="F12" s="77" t="n">
        <f aca="false">((C12*D12)/2)*$F$4*$D$4^2</f>
        <v>13085.8742025</v>
      </c>
      <c r="G12" s="77" t="n">
        <f aca="false">IF(B12&gt;$B$4,D12*$B$4*$G$4,C12*($D$4-$B$4)*$G$4)</f>
        <v>120</v>
      </c>
      <c r="H12" s="77" t="n">
        <f aca="false">IF(B12&gt;$C$4,D12*$C$4*$H$4,C12*($D$4-$C$4)*$H$4)</f>
        <v>285.714285714285</v>
      </c>
      <c r="I12" s="77" t="n">
        <f aca="false">SUM(F12:H12)</f>
        <v>13491.5884882143</v>
      </c>
      <c r="J12" s="79" t="n">
        <f aca="false">B12</f>
        <v>0.6</v>
      </c>
    </row>
    <row r="13" customFormat="false" ht="15" hidden="false" customHeight="false" outlineLevel="0" collapsed="false">
      <c r="B13" s="70" t="n">
        <f aca="false">($D$4/70)+B12</f>
        <v>0.75</v>
      </c>
      <c r="C13" s="77" t="n">
        <f aca="false">B13/$D$4</f>
        <v>0.0714285714285714</v>
      </c>
      <c r="D13" s="77" t="n">
        <f aca="false">($D$4-B13)/$D$4</f>
        <v>0.928571428571429</v>
      </c>
      <c r="E13" s="69"/>
      <c r="F13" s="77" t="n">
        <f aca="false">((C13*D13)/2)*$F$4*$D$4^2</f>
        <v>16109.5042265625</v>
      </c>
      <c r="G13" s="77" t="n">
        <f aca="false">IF(B13&gt;$B$4,D13*$B$4*$G$4,C13*($D$4-$B$4)*$G$4)</f>
        <v>150</v>
      </c>
      <c r="H13" s="77" t="n">
        <f aca="false">IF(B13&gt;$C$4,D13*$C$4*$H$4,C13*($D$4-$C$4)*$H$4)</f>
        <v>357.142857142856</v>
      </c>
      <c r="I13" s="77" t="n">
        <f aca="false">SUM(F13:H13)</f>
        <v>16616.6470837054</v>
      </c>
      <c r="J13" s="79" t="n">
        <f aca="false">B13</f>
        <v>0.75</v>
      </c>
    </row>
    <row r="14" customFormat="false" ht="15" hidden="false" customHeight="false" outlineLevel="0" collapsed="false">
      <c r="B14" s="70" t="n">
        <f aca="false">($D$4/70)+B13</f>
        <v>0.9</v>
      </c>
      <c r="C14" s="77" t="n">
        <f aca="false">B14/$D$4</f>
        <v>0.0857142857142857</v>
      </c>
      <c r="D14" s="77" t="n">
        <f aca="false">($D$4-B14)/$D$4</f>
        <v>0.914285714285714</v>
      </c>
      <c r="E14" s="69"/>
      <c r="F14" s="77" t="n">
        <f aca="false">((C14*D14)/2)*$F$4*$D$4^2</f>
        <v>19033.99884</v>
      </c>
      <c r="G14" s="77" t="n">
        <f aca="false">IF(B14&gt;$B$4,D14*$B$4*$G$4,C14*($D$4-$B$4)*$G$4)</f>
        <v>180</v>
      </c>
      <c r="H14" s="77" t="n">
        <f aca="false">IF(B14&gt;$C$4,D14*$C$4*$H$4,C14*($D$4-$C$4)*$H$4)</f>
        <v>428.571428571427</v>
      </c>
      <c r="I14" s="77" t="n">
        <f aca="false">SUM(F14:H14)</f>
        <v>19642.5702685714</v>
      </c>
      <c r="J14" s="79" t="n">
        <f aca="false">B14</f>
        <v>0.9</v>
      </c>
    </row>
    <row r="15" customFormat="false" ht="15" hidden="false" customHeight="false" outlineLevel="0" collapsed="false">
      <c r="B15" s="70" t="n">
        <f aca="false">($D$4/70)+B14</f>
        <v>1.05</v>
      </c>
      <c r="C15" s="77" t="n">
        <f aca="false">B15/$D$4</f>
        <v>0.1</v>
      </c>
      <c r="D15" s="77" t="n">
        <f aca="false">($D$4-B15)/$D$4</f>
        <v>0.9</v>
      </c>
      <c r="E15" s="69"/>
      <c r="F15" s="77" t="n">
        <f aca="false">((C15*D15)/2)*$F$4*$D$4^2</f>
        <v>21859.3580428125</v>
      </c>
      <c r="G15" s="77" t="n">
        <f aca="false">IF(B15&gt;$B$4,D15*$B$4*$G$4,C15*($D$4-$B$4)*$G$4)</f>
        <v>210</v>
      </c>
      <c r="H15" s="77" t="n">
        <f aca="false">IF(B15&gt;$C$4,D15*$C$4*$H$4,C15*($D$4-$C$4)*$H$4)</f>
        <v>499.999999999998</v>
      </c>
      <c r="I15" s="77" t="n">
        <f aca="false">SUM(F15:H15)</f>
        <v>22569.3580428125</v>
      </c>
      <c r="J15" s="79" t="n">
        <f aca="false">B15</f>
        <v>1.05</v>
      </c>
    </row>
    <row r="16" customFormat="false" ht="15" hidden="false" customHeight="false" outlineLevel="0" collapsed="false">
      <c r="B16" s="70" t="n">
        <f aca="false">($D$4/70)+B15</f>
        <v>1.2</v>
      </c>
      <c r="C16" s="77" t="n">
        <f aca="false">B16/$D$4</f>
        <v>0.114285714285714</v>
      </c>
      <c r="D16" s="77" t="n">
        <f aca="false">($D$4-B16)/$D$4</f>
        <v>0.885714285714286</v>
      </c>
      <c r="E16" s="69"/>
      <c r="F16" s="77" t="n">
        <f aca="false">((C16*D16)/2)*$F$4*$D$4^2</f>
        <v>24585.581835</v>
      </c>
      <c r="G16" s="77" t="n">
        <f aca="false">IF(B16&gt;$B$4,D16*$B$4*$G$4,C16*($D$4-$B$4)*$G$4)</f>
        <v>240</v>
      </c>
      <c r="H16" s="77" t="n">
        <f aca="false">IF(B16&gt;$C$4,D16*$C$4*$H$4,C16*($D$4-$C$4)*$H$4)</f>
        <v>571.428571428569</v>
      </c>
      <c r="I16" s="77" t="n">
        <f aca="false">SUM(F16:H16)</f>
        <v>25397.0104064286</v>
      </c>
      <c r="J16" s="79" t="n">
        <f aca="false">B16</f>
        <v>1.2</v>
      </c>
    </row>
    <row r="17" customFormat="false" ht="15" hidden="false" customHeight="false" outlineLevel="0" collapsed="false">
      <c r="B17" s="70" t="n">
        <f aca="false">($D$4/70)+B16</f>
        <v>1.35</v>
      </c>
      <c r="C17" s="77" t="n">
        <f aca="false">B17/$D$4</f>
        <v>0.128571428571429</v>
      </c>
      <c r="D17" s="77" t="n">
        <f aca="false">($D$4-B17)/$D$4</f>
        <v>0.871428571428571</v>
      </c>
      <c r="E17" s="69"/>
      <c r="F17" s="77" t="n">
        <f aca="false">((C17*D17)/2)*$F$4*$D$4^2</f>
        <v>27212.6702165625</v>
      </c>
      <c r="G17" s="77" t="n">
        <f aca="false">IF(B17&gt;$B$4,D17*$B$4*$G$4,C17*($D$4-$B$4)*$G$4)</f>
        <v>270</v>
      </c>
      <c r="H17" s="77" t="n">
        <f aca="false">IF(B17&gt;$C$4,D17*$C$4*$H$4,C17*($D$4-$C$4)*$H$4)</f>
        <v>642.857142857141</v>
      </c>
      <c r="I17" s="77" t="n">
        <f aca="false">SUM(F17:H17)</f>
        <v>28125.5273594196</v>
      </c>
      <c r="J17" s="79" t="n">
        <f aca="false">B17</f>
        <v>1.35</v>
      </c>
    </row>
    <row r="18" customFormat="false" ht="15" hidden="false" customHeight="false" outlineLevel="0" collapsed="false">
      <c r="B18" s="70" t="n">
        <f aca="false">($D$4/70)+B17</f>
        <v>1.5</v>
      </c>
      <c r="C18" s="77" t="n">
        <f aca="false">B18/$D$4</f>
        <v>0.142857142857143</v>
      </c>
      <c r="D18" s="77" t="n">
        <f aca="false">($D$4-B18)/$D$4</f>
        <v>0.857142857142857</v>
      </c>
      <c r="E18" s="69"/>
      <c r="F18" s="77" t="n">
        <f aca="false">((C18*D18)/2)*$F$4*$D$4^2</f>
        <v>29740.6231875</v>
      </c>
      <c r="G18" s="77" t="n">
        <f aca="false">IF(B18&gt;$B$4,D18*$B$4*$G$4,C18*($D$4-$B$4)*$G$4)</f>
        <v>300</v>
      </c>
      <c r="H18" s="77" t="n">
        <f aca="false">IF(B18&gt;$C$4,D18*$C$4*$H$4,C18*($D$4-$C$4)*$H$4)</f>
        <v>714.285714285712</v>
      </c>
      <c r="I18" s="77" t="n">
        <f aca="false">SUM(F18:H18)</f>
        <v>30754.9089017857</v>
      </c>
      <c r="J18" s="79" t="n">
        <f aca="false">B18</f>
        <v>1.5</v>
      </c>
    </row>
    <row r="19" customFormat="false" ht="15" hidden="false" customHeight="false" outlineLevel="0" collapsed="false">
      <c r="B19" s="70" t="n">
        <f aca="false">($D$4/70)+B18</f>
        <v>1.65</v>
      </c>
      <c r="C19" s="77" t="n">
        <f aca="false">B19/$D$4</f>
        <v>0.157142857142857</v>
      </c>
      <c r="D19" s="77" t="n">
        <f aca="false">($D$4-B19)/$D$4</f>
        <v>0.842857142857143</v>
      </c>
      <c r="E19" s="69"/>
      <c r="F19" s="77" t="n">
        <f aca="false">((C19*D19)/2)*$F$4*$D$4^2</f>
        <v>32169.4407478125</v>
      </c>
      <c r="G19" s="77" t="n">
        <f aca="false">IF(B19&gt;$B$4,D19*$B$4*$G$4,C19*($D$4-$B$4)*$G$4)</f>
        <v>330</v>
      </c>
      <c r="H19" s="77" t="n">
        <f aca="false">IF(B19&gt;$C$4,D19*$C$4*$H$4,C19*($D$4-$C$4)*$H$4)</f>
        <v>785.714285714283</v>
      </c>
      <c r="I19" s="77" t="n">
        <f aca="false">SUM(F19:H19)</f>
        <v>33285.1550335268</v>
      </c>
      <c r="J19" s="79" t="n">
        <f aca="false">B19</f>
        <v>1.65</v>
      </c>
    </row>
    <row r="20" customFormat="false" ht="15" hidden="false" customHeight="false" outlineLevel="0" collapsed="false">
      <c r="B20" s="70" t="n">
        <f aca="false">($D$4/70)+B19</f>
        <v>1.8</v>
      </c>
      <c r="C20" s="77" t="n">
        <f aca="false">B20/$D$4</f>
        <v>0.171428571428571</v>
      </c>
      <c r="D20" s="77" t="n">
        <f aca="false">($D$4-B20)/$D$4</f>
        <v>0.828571428571429</v>
      </c>
      <c r="E20" s="69"/>
      <c r="F20" s="77" t="n">
        <f aca="false">((C20*D20)/2)*$F$4*$D$4^2</f>
        <v>34499.1228975</v>
      </c>
      <c r="G20" s="77" t="n">
        <f aca="false">IF(B20&gt;$B$4,D20*$B$4*$G$4,C20*($D$4-$B$4)*$G$4)</f>
        <v>360</v>
      </c>
      <c r="H20" s="77" t="n">
        <f aca="false">IF(B20&gt;$C$4,D20*$C$4*$H$4,C20*($D$4-$C$4)*$H$4)</f>
        <v>857.142857142854</v>
      </c>
      <c r="I20" s="77" t="n">
        <f aca="false">SUM(F20:H20)</f>
        <v>35716.2657546429</v>
      </c>
      <c r="J20" s="79" t="n">
        <f aca="false">B20</f>
        <v>1.8</v>
      </c>
    </row>
    <row r="21" customFormat="false" ht="15" hidden="false" customHeight="false" outlineLevel="0" collapsed="false">
      <c r="B21" s="70" t="n">
        <f aca="false">($D$4/70)+B20</f>
        <v>1.95</v>
      </c>
      <c r="C21" s="77" t="n">
        <f aca="false">B21/$D$4</f>
        <v>0.185714285714286</v>
      </c>
      <c r="D21" s="77" t="n">
        <f aca="false">($D$4-B21)/$D$4</f>
        <v>0.814285714285714</v>
      </c>
      <c r="E21" s="69"/>
      <c r="F21" s="77" t="n">
        <f aca="false">((C21*D21)/2)*$F$4*$D$4^2</f>
        <v>36729.6696365625</v>
      </c>
      <c r="G21" s="77" t="n">
        <f aca="false">IF(B21&gt;$B$4,D21*$B$4*$G$4,C21*($D$4-$B$4)*$G$4)</f>
        <v>390</v>
      </c>
      <c r="H21" s="77" t="n">
        <f aca="false">IF(B21&gt;$C$4,D21*$C$4*$H$4,C21*($D$4-$C$4)*$H$4)</f>
        <v>928.571428571425</v>
      </c>
      <c r="I21" s="77" t="n">
        <f aca="false">SUM(F21:H21)</f>
        <v>38048.2410651339</v>
      </c>
      <c r="J21" s="79" t="n">
        <f aca="false">B21</f>
        <v>1.95</v>
      </c>
    </row>
    <row r="22" customFormat="false" ht="15" hidden="false" customHeight="false" outlineLevel="0" collapsed="false">
      <c r="B22" s="70" t="n">
        <f aca="false">($D$4/70)+B21</f>
        <v>2.1</v>
      </c>
      <c r="C22" s="77" t="n">
        <f aca="false">B22/$D$4</f>
        <v>0.2</v>
      </c>
      <c r="D22" s="77" t="n">
        <f aca="false">($D$4-B22)/$D$4</f>
        <v>0.8</v>
      </c>
      <c r="E22" s="69"/>
      <c r="F22" s="77" t="n">
        <f aca="false">((C22*D22)/2)*$F$4*$D$4^2</f>
        <v>38861.080965</v>
      </c>
      <c r="G22" s="77" t="n">
        <f aca="false">IF(B22&gt;$B$4,D22*$B$4*$G$4,C22*($D$4-$B$4)*$G$4)</f>
        <v>420</v>
      </c>
      <c r="H22" s="77" t="n">
        <f aca="false">IF(B22&gt;$C$4,D22*$C$4*$H$4,C22*($D$4-$C$4)*$H$4)</f>
        <v>999.999999999996</v>
      </c>
      <c r="I22" s="77" t="n">
        <f aca="false">SUM(F22:H22)</f>
        <v>40281.080965</v>
      </c>
      <c r="J22" s="79" t="n">
        <f aca="false">B22</f>
        <v>2.1</v>
      </c>
    </row>
    <row r="23" customFormat="false" ht="15" hidden="false" customHeight="false" outlineLevel="0" collapsed="false">
      <c r="B23" s="70" t="n">
        <f aca="false">($D$4/70)+B22</f>
        <v>2.25</v>
      </c>
      <c r="C23" s="77" t="n">
        <f aca="false">B23/$D$4</f>
        <v>0.214285714285714</v>
      </c>
      <c r="D23" s="77" t="n">
        <f aca="false">($D$4-B23)/$D$4</f>
        <v>0.785714285714286</v>
      </c>
      <c r="E23" s="69"/>
      <c r="F23" s="77" t="n">
        <f aca="false">((C23*D23)/2)*$F$4*$D$4^2</f>
        <v>40893.3568828125</v>
      </c>
      <c r="G23" s="77" t="n">
        <f aca="false">IF(B23&gt;$B$4,D23*$B$4*$G$4,C23*($D$4-$B$4)*$G$4)</f>
        <v>450</v>
      </c>
      <c r="H23" s="77" t="n">
        <f aca="false">IF(B23&gt;$C$4,D23*$C$4*$H$4,C23*($D$4-$C$4)*$H$4)</f>
        <v>1071.42857142857</v>
      </c>
      <c r="I23" s="77" t="n">
        <f aca="false">SUM(F23:H23)</f>
        <v>42414.7854542411</v>
      </c>
      <c r="J23" s="79" t="n">
        <f aca="false">B23</f>
        <v>2.25</v>
      </c>
    </row>
    <row r="24" customFormat="false" ht="15" hidden="false" customHeight="false" outlineLevel="0" collapsed="false">
      <c r="B24" s="70" t="n">
        <f aca="false">($D$4/70)+B23</f>
        <v>2.4</v>
      </c>
      <c r="C24" s="77" t="n">
        <f aca="false">B24/$D$4</f>
        <v>0.228571428571429</v>
      </c>
      <c r="D24" s="77" t="n">
        <f aca="false">($D$4-B24)/$D$4</f>
        <v>0.771428571428572</v>
      </c>
      <c r="E24" s="69"/>
      <c r="F24" s="77" t="n">
        <f aca="false">((C24*D24)/2)*$F$4*$D$4^2</f>
        <v>42826.49739</v>
      </c>
      <c r="G24" s="77" t="n">
        <f aca="false">IF(B24&gt;$B$4,D24*$B$4*$G$4,C24*($D$4-$B$4)*$G$4)</f>
        <v>480</v>
      </c>
      <c r="H24" s="77" t="n">
        <f aca="false">IF(B24&gt;$C$4,D24*$C$4*$H$4,C24*($D$4-$C$4)*$H$4)</f>
        <v>1142.85714285714</v>
      </c>
      <c r="I24" s="77" t="n">
        <f aca="false">SUM(F24:H24)</f>
        <v>44449.3545328571</v>
      </c>
      <c r="J24" s="79" t="n">
        <f aca="false">B24</f>
        <v>2.4</v>
      </c>
    </row>
    <row r="25" customFormat="false" ht="15" hidden="false" customHeight="false" outlineLevel="0" collapsed="false">
      <c r="B25" s="70" t="n">
        <f aca="false">($D$4/70)+B24</f>
        <v>2.55</v>
      </c>
      <c r="C25" s="77" t="n">
        <f aca="false">B25/$D$4</f>
        <v>0.242857142857143</v>
      </c>
      <c r="D25" s="77" t="n">
        <f aca="false">($D$4-B25)/$D$4</f>
        <v>0.757142857142857</v>
      </c>
      <c r="E25" s="69"/>
      <c r="F25" s="77" t="n">
        <f aca="false">((C25*D25)/2)*$F$4*$D$4^2</f>
        <v>44660.5024865625</v>
      </c>
      <c r="G25" s="77" t="n">
        <f aca="false">IF(B25&gt;$B$4,D25*$B$4*$G$4,C25*($D$4-$B$4)*$G$4)</f>
        <v>510</v>
      </c>
      <c r="H25" s="77" t="n">
        <f aca="false">IF(B25&gt;$C$4,D25*$C$4*$H$4,C25*($D$4-$C$4)*$H$4)</f>
        <v>1214.28571428571</v>
      </c>
      <c r="I25" s="77" t="n">
        <f aca="false">SUM(F25:H25)</f>
        <v>46384.7882008482</v>
      </c>
      <c r="J25" s="79" t="n">
        <f aca="false">B25</f>
        <v>2.55</v>
      </c>
    </row>
    <row r="26" customFormat="false" ht="15" hidden="false" customHeight="false" outlineLevel="0" collapsed="false">
      <c r="B26" s="70" t="n">
        <f aca="false">($D$4/70)+B25</f>
        <v>2.7</v>
      </c>
      <c r="C26" s="77" t="n">
        <f aca="false">B26/$D$4</f>
        <v>0.257142857142857</v>
      </c>
      <c r="D26" s="77" t="n">
        <f aca="false">($D$4-B26)/$D$4</f>
        <v>0.742857142857143</v>
      </c>
      <c r="E26" s="69"/>
      <c r="F26" s="77" t="n">
        <f aca="false">((C26*D26)/2)*$F$4*$D$4^2</f>
        <v>46395.3721725</v>
      </c>
      <c r="G26" s="77" t="n">
        <f aca="false">IF(B26&gt;$B$4,D26*$B$4*$G$4,C26*($D$4-$B$4)*$G$4)</f>
        <v>540</v>
      </c>
      <c r="H26" s="77" t="n">
        <f aca="false">IF(B26&gt;$C$4,D26*$C$4*$H$4,C26*($D$4-$C$4)*$H$4)</f>
        <v>1285.71428571428</v>
      </c>
      <c r="I26" s="77" t="n">
        <f aca="false">SUM(F26:H26)</f>
        <v>48221.0864582143</v>
      </c>
      <c r="J26" s="79" t="n">
        <f aca="false">B26</f>
        <v>2.7</v>
      </c>
    </row>
    <row r="27" customFormat="false" ht="15" hidden="false" customHeight="false" outlineLevel="0" collapsed="false">
      <c r="B27" s="70" t="n">
        <f aca="false">($D$4/70)+B26</f>
        <v>2.85</v>
      </c>
      <c r="C27" s="77" t="n">
        <f aca="false">B27/$D$4</f>
        <v>0.271428571428571</v>
      </c>
      <c r="D27" s="77" t="n">
        <f aca="false">($D$4-B27)/$D$4</f>
        <v>0.728571428571429</v>
      </c>
      <c r="E27" s="69"/>
      <c r="F27" s="77" t="n">
        <f aca="false">((C27*D27)/2)*$F$4*$D$4^2</f>
        <v>48031.1064478125</v>
      </c>
      <c r="G27" s="77" t="n">
        <f aca="false">IF(B27&gt;$B$4,D27*$B$4*$G$4,C27*($D$4-$B$4)*$G$4)</f>
        <v>570</v>
      </c>
      <c r="H27" s="77" t="n">
        <f aca="false">IF(B27&gt;$C$4,D27*$C$4*$H$4,C27*($D$4-$C$4)*$H$4)</f>
        <v>1357.14285714285</v>
      </c>
      <c r="I27" s="77" t="n">
        <f aca="false">SUM(F27:H27)</f>
        <v>49958.2493049553</v>
      </c>
      <c r="J27" s="79" t="n">
        <f aca="false">B27</f>
        <v>2.85</v>
      </c>
    </row>
    <row r="28" customFormat="false" ht="15" hidden="false" customHeight="false" outlineLevel="0" collapsed="false">
      <c r="B28" s="70" t="n">
        <f aca="false">($D$4/70)+B27</f>
        <v>3</v>
      </c>
      <c r="C28" s="77" t="n">
        <f aca="false">B28/$D$4</f>
        <v>0.285714285714286</v>
      </c>
      <c r="D28" s="77" t="n">
        <f aca="false">($D$4-B28)/$D$4</f>
        <v>0.714285714285714</v>
      </c>
      <c r="F28" s="77" t="n">
        <f aca="false">((C28*D28)/2)*$F$4*$D$4^2</f>
        <v>49567.7053125</v>
      </c>
      <c r="G28" s="77" t="n">
        <f aca="false">IF(B28&gt;$B$4,D28*$B$4*$G$4,C28*($D$4-$B$4)*$G$4)</f>
        <v>600</v>
      </c>
      <c r="H28" s="77" t="n">
        <f aca="false">IF(B28&gt;$C$4,D28*$C$4*$H$4,C28*($D$4-$C$4)*$H$4)</f>
        <v>1428.57142857142</v>
      </c>
      <c r="I28" s="77" t="n">
        <f aca="false">SUM(F28:H28)</f>
        <v>51596.2767410714</v>
      </c>
      <c r="J28" s="79" t="n">
        <f aca="false">B28</f>
        <v>3</v>
      </c>
    </row>
    <row r="29" customFormat="false" ht="15" hidden="false" customHeight="false" outlineLevel="0" collapsed="false">
      <c r="B29" s="70" t="n">
        <f aca="false">($D$4/70)+B28</f>
        <v>3.15</v>
      </c>
      <c r="C29" s="77" t="n">
        <f aca="false">B29/$D$4</f>
        <v>0.3</v>
      </c>
      <c r="D29" s="77" t="n">
        <f aca="false">($D$4-B29)/$D$4</f>
        <v>0.7</v>
      </c>
      <c r="F29" s="77" t="n">
        <f aca="false">((C29*D29)/2)*$F$4*$D$4^2</f>
        <v>51005.1687665625</v>
      </c>
      <c r="G29" s="77" t="n">
        <f aca="false">IF(B29&gt;$B$4,D29*$B$4*$G$4,C29*($D$4-$B$4)*$G$4)</f>
        <v>630</v>
      </c>
      <c r="H29" s="77" t="n">
        <f aca="false">IF(B29&gt;$C$4,D29*$C$4*$H$4,C29*($D$4-$C$4)*$H$4)</f>
        <v>1499.99999999999</v>
      </c>
      <c r="I29" s="77" t="n">
        <f aca="false">SUM(F29:H29)</f>
        <v>53135.1687665625</v>
      </c>
      <c r="J29" s="79" t="n">
        <f aca="false">B29</f>
        <v>3.15</v>
      </c>
    </row>
    <row r="30" customFormat="false" ht="15" hidden="false" customHeight="false" outlineLevel="0" collapsed="false">
      <c r="B30" s="70" t="n">
        <f aca="false">($D$4/70)+B29</f>
        <v>3.3</v>
      </c>
      <c r="C30" s="77" t="n">
        <f aca="false">B30/$D$4</f>
        <v>0.314285714285714</v>
      </c>
      <c r="D30" s="77" t="n">
        <f aca="false">($D$4-B30)/$D$4</f>
        <v>0.685714285714286</v>
      </c>
      <c r="F30" s="77" t="n">
        <f aca="false">((C30*D30)/2)*$F$4*$D$4^2</f>
        <v>52343.49681</v>
      </c>
      <c r="G30" s="77" t="n">
        <f aca="false">IF(B30&gt;$B$4,D30*$B$4*$G$4,C30*($D$4-$B$4)*$G$4)</f>
        <v>660</v>
      </c>
      <c r="H30" s="77" t="n">
        <f aca="false">IF(B30&gt;$C$4,D30*$C$4*$H$4,C30*($D$4-$C$4)*$H$4)</f>
        <v>1571.42857142857</v>
      </c>
      <c r="I30" s="77" t="n">
        <f aca="false">SUM(F30:H30)</f>
        <v>54574.9253814286</v>
      </c>
      <c r="J30" s="79" t="n">
        <f aca="false">B30</f>
        <v>3.3</v>
      </c>
    </row>
    <row r="31" customFormat="false" ht="15" hidden="false" customHeight="false" outlineLevel="0" collapsed="false">
      <c r="B31" s="70" t="n">
        <f aca="false">($D$4/70)+B30</f>
        <v>3.45</v>
      </c>
      <c r="C31" s="77" t="n">
        <f aca="false">B31/$D$4</f>
        <v>0.328571428571428</v>
      </c>
      <c r="D31" s="77" t="n">
        <f aca="false">($D$4-B31)/$D$4</f>
        <v>0.671428571428571</v>
      </c>
      <c r="F31" s="77" t="n">
        <f aca="false">((C31*D31)/2)*$F$4*$D$4^2</f>
        <v>53582.6894428125</v>
      </c>
      <c r="G31" s="77" t="n">
        <f aca="false">IF(B31&gt;$B$4,D31*$B$4*$G$4,C31*($D$4-$B$4)*$G$4)</f>
        <v>690</v>
      </c>
      <c r="H31" s="77" t="n">
        <f aca="false">IF(B31&gt;$C$4,D31*$C$4*$H$4,C31*($D$4-$C$4)*$H$4)</f>
        <v>1642.85714285714</v>
      </c>
      <c r="I31" s="77" t="n">
        <f aca="false">SUM(F31:H31)</f>
        <v>55915.5465856696</v>
      </c>
      <c r="J31" s="79" t="n">
        <f aca="false">B31</f>
        <v>3.45</v>
      </c>
    </row>
    <row r="32" customFormat="false" ht="15" hidden="false" customHeight="false" outlineLevel="0" collapsed="false">
      <c r="B32" s="70" t="n">
        <f aca="false">($D$4/70)+B31</f>
        <v>3.6</v>
      </c>
      <c r="C32" s="77" t="n">
        <f aca="false">B32/$D$4</f>
        <v>0.342857142857143</v>
      </c>
      <c r="D32" s="77" t="n">
        <f aca="false">($D$4-B32)/$D$4</f>
        <v>0.657142857142857</v>
      </c>
      <c r="F32" s="77" t="n">
        <f aca="false">((C32*D32)/2)*$F$4*$D$4^2</f>
        <v>54722.746665</v>
      </c>
      <c r="G32" s="77" t="n">
        <f aca="false">IF(B32&gt;$B$4,D32*$B$4*$G$4,C32*($D$4-$B$4)*$G$4)</f>
        <v>720</v>
      </c>
      <c r="H32" s="77" t="n">
        <f aca="false">IF(B32&gt;$C$4,D32*$C$4*$H$4,C32*($D$4-$C$4)*$H$4)</f>
        <v>1714.28571428571</v>
      </c>
      <c r="I32" s="77" t="n">
        <f aca="false">SUM(F32:H32)</f>
        <v>57157.0323792857</v>
      </c>
      <c r="J32" s="79" t="n">
        <f aca="false">B32</f>
        <v>3.6</v>
      </c>
    </row>
    <row r="33" customFormat="false" ht="15" hidden="false" customHeight="false" outlineLevel="0" collapsed="false">
      <c r="B33" s="70" t="n">
        <f aca="false">($D$4/70)+B32</f>
        <v>3.75</v>
      </c>
      <c r="C33" s="77" t="n">
        <f aca="false">B33/$D$4</f>
        <v>0.357142857142857</v>
      </c>
      <c r="D33" s="77" t="n">
        <f aca="false">($D$4-B33)/$D$4</f>
        <v>0.642857142857143</v>
      </c>
      <c r="F33" s="77" t="n">
        <f aca="false">((C33*D33)/2)*$F$4*$D$4^2</f>
        <v>55763.6684765625</v>
      </c>
      <c r="G33" s="77" t="n">
        <f aca="false">IF(B33&gt;$B$4,D33*$B$4*$G$4,C33*($D$4-$B$4)*$G$4)</f>
        <v>750</v>
      </c>
      <c r="H33" s="77" t="n">
        <f aca="false">IF(B33&gt;$C$4,D33*$C$4*$H$4,C33*($D$4-$C$4)*$H$4)</f>
        <v>1785.71428571428</v>
      </c>
      <c r="I33" s="77" t="n">
        <f aca="false">SUM(F33:H33)</f>
        <v>58299.3827622768</v>
      </c>
      <c r="J33" s="79" t="n">
        <f aca="false">B33</f>
        <v>3.75</v>
      </c>
    </row>
    <row r="34" customFormat="false" ht="15" hidden="false" customHeight="false" outlineLevel="0" collapsed="false">
      <c r="B34" s="70" t="n">
        <f aca="false">($D$4/70)+B33</f>
        <v>3.9</v>
      </c>
      <c r="C34" s="77" t="n">
        <f aca="false">B34/$D$4</f>
        <v>0.371428571428571</v>
      </c>
      <c r="D34" s="77" t="n">
        <f aca="false">($D$4-B34)/$D$4</f>
        <v>0.628571428571429</v>
      </c>
      <c r="F34" s="77" t="n">
        <f aca="false">((C34*D34)/2)*$F$4*$D$4^2</f>
        <v>56705.4548775</v>
      </c>
      <c r="G34" s="77" t="n">
        <f aca="false">IF(B34&gt;$B$4,D34*$B$4*$G$4,C34*($D$4-$B$4)*$G$4)</f>
        <v>780</v>
      </c>
      <c r="H34" s="77" t="n">
        <f aca="false">IF(B34&gt;$C$4,D34*$C$4*$H$4,C34*($D$4-$C$4)*$H$4)</f>
        <v>1857.14285714285</v>
      </c>
      <c r="I34" s="77" t="n">
        <f aca="false">SUM(F34:H34)</f>
        <v>59342.5977346428</v>
      </c>
      <c r="J34" s="79" t="n">
        <f aca="false">B34</f>
        <v>3.9</v>
      </c>
    </row>
    <row r="35" customFormat="false" ht="15" hidden="false" customHeight="false" outlineLevel="0" collapsed="false">
      <c r="B35" s="70" t="n">
        <f aca="false">($D$4/70)+B34</f>
        <v>4.05</v>
      </c>
      <c r="C35" s="77" t="n">
        <f aca="false">B35/$D$4</f>
        <v>0.385714285714286</v>
      </c>
      <c r="D35" s="77" t="n">
        <f aca="false">($D$4-B35)/$D$4</f>
        <v>0.614285714285714</v>
      </c>
      <c r="F35" s="77" t="n">
        <f aca="false">((C35*D35)/2)*$F$4*$D$4^2</f>
        <v>57548.1058678125</v>
      </c>
      <c r="G35" s="77" t="n">
        <f aca="false">IF(B35&gt;$B$4,D35*$B$4*$G$4,C35*($D$4-$B$4)*$G$4)</f>
        <v>810</v>
      </c>
      <c r="H35" s="77" t="n">
        <f aca="false">IF(B35&gt;$C$4,D35*$C$4*$H$4,C35*($D$4-$C$4)*$H$4)</f>
        <v>1928.57142857142</v>
      </c>
      <c r="I35" s="77" t="n">
        <f aca="false">SUM(F35:H35)</f>
        <v>60286.6772963839</v>
      </c>
      <c r="J35" s="79" t="n">
        <f aca="false">B35</f>
        <v>4.05</v>
      </c>
    </row>
    <row r="36" customFormat="false" ht="15" hidden="false" customHeight="false" outlineLevel="0" collapsed="false">
      <c r="B36" s="70" t="n">
        <f aca="false">($D$4/70)+B35</f>
        <v>4.2</v>
      </c>
      <c r="C36" s="77" t="n">
        <f aca="false">B36/$D$4</f>
        <v>0.4</v>
      </c>
      <c r="D36" s="77" t="n">
        <f aca="false">($D$4-B36)/$D$4</f>
        <v>0.6</v>
      </c>
      <c r="F36" s="77" t="n">
        <f aca="false">((C36*D36)/2)*$F$4*$D$4^2</f>
        <v>58291.6214475</v>
      </c>
      <c r="G36" s="77" t="n">
        <f aca="false">IF(B36&gt;$B$4,D36*$B$4*$G$4,C36*($D$4-$B$4)*$G$4)</f>
        <v>840</v>
      </c>
      <c r="H36" s="77" t="n">
        <f aca="false">IF(B36&gt;$C$4,D36*$C$4*$H$4,C36*($D$4-$C$4)*$H$4)</f>
        <v>1999.99999999999</v>
      </c>
      <c r="I36" s="77" t="n">
        <f aca="false">SUM(F36:H36)</f>
        <v>61131.6214475</v>
      </c>
      <c r="J36" s="79" t="n">
        <f aca="false">B36</f>
        <v>4.2</v>
      </c>
    </row>
    <row r="37" customFormat="false" ht="15" hidden="false" customHeight="false" outlineLevel="0" collapsed="false">
      <c r="B37" s="70" t="n">
        <f aca="false">($D$4/70)+B36</f>
        <v>4.35</v>
      </c>
      <c r="C37" s="77" t="n">
        <f aca="false">B37/$D$4</f>
        <v>0.414285714285714</v>
      </c>
      <c r="D37" s="77" t="n">
        <f aca="false">($D$4-B37)/$D$4</f>
        <v>0.585714285714286</v>
      </c>
      <c r="F37" s="77" t="n">
        <f aca="false">((C37*D37)/2)*$F$4*$D$4^2</f>
        <v>58936.0016165625</v>
      </c>
      <c r="G37" s="77" t="n">
        <f aca="false">IF(B37&gt;$B$4,D37*$B$4*$G$4,C37*($D$4-$B$4)*$G$4)</f>
        <v>870</v>
      </c>
      <c r="H37" s="77" t="n">
        <f aca="false">IF(B37&gt;$C$4,D37*$C$4*$H$4,C37*($D$4-$C$4)*$H$4)</f>
        <v>2071.42857142856</v>
      </c>
      <c r="I37" s="77" t="n">
        <f aca="false">SUM(F37:H37)</f>
        <v>61877.4301879911</v>
      </c>
      <c r="J37" s="79" t="n">
        <f aca="false">B37</f>
        <v>4.35</v>
      </c>
    </row>
    <row r="38" customFormat="false" ht="15" hidden="false" customHeight="false" outlineLevel="0" collapsed="false">
      <c r="B38" s="70" t="n">
        <f aca="false">($D$4/70)+B37</f>
        <v>4.5</v>
      </c>
      <c r="C38" s="77" t="n">
        <f aca="false">B38/$D$4</f>
        <v>0.428571428571429</v>
      </c>
      <c r="D38" s="77" t="n">
        <f aca="false">($D$4-B38)/$D$4</f>
        <v>0.571428571428571</v>
      </c>
      <c r="F38" s="77" t="n">
        <f aca="false">((C38*D38)/2)*$F$4*$D$4^2</f>
        <v>59481.246375</v>
      </c>
      <c r="G38" s="77" t="n">
        <f aca="false">IF(B38&gt;$B$4,D38*$B$4*$G$4,C38*($D$4-$B$4)*$G$4)</f>
        <v>900</v>
      </c>
      <c r="H38" s="77" t="n">
        <f aca="false">IF(B38&gt;$C$4,D38*$C$4*$H$4,C38*($D$4-$C$4)*$H$4)</f>
        <v>2142.85714285714</v>
      </c>
      <c r="I38" s="77" t="n">
        <f aca="false">SUM(F38:H38)</f>
        <v>62524.1035178571</v>
      </c>
      <c r="J38" s="79" t="n">
        <f aca="false">B38</f>
        <v>4.5</v>
      </c>
    </row>
    <row r="39" customFormat="false" ht="15" hidden="false" customHeight="false" outlineLevel="0" collapsed="false">
      <c r="B39" s="70" t="n">
        <f aca="false">($D$4/70)+B38</f>
        <v>4.65</v>
      </c>
      <c r="C39" s="77" t="n">
        <f aca="false">B39/$D$4</f>
        <v>0.442857142857143</v>
      </c>
      <c r="D39" s="77" t="n">
        <f aca="false">($D$4-B39)/$D$4</f>
        <v>0.557142857142857</v>
      </c>
      <c r="F39" s="77" t="n">
        <f aca="false">((C39*D39)/2)*$F$4*$D$4^2</f>
        <v>59927.3557228125</v>
      </c>
      <c r="G39" s="77" t="n">
        <f aca="false">IF(B39&gt;$B$4,D39*$B$4*$G$4,C39*($D$4-$B$4)*$G$4)</f>
        <v>930</v>
      </c>
      <c r="H39" s="77" t="n">
        <f aca="false">IF(B39&gt;$C$4,D39*$C$4*$H$4,C39*($D$4-$C$4)*$H$4)</f>
        <v>2214.28571428571</v>
      </c>
      <c r="I39" s="77" t="n">
        <f aca="false">SUM(F39:H39)</f>
        <v>63071.6414370982</v>
      </c>
      <c r="J39" s="79" t="n">
        <f aca="false">B39</f>
        <v>4.65</v>
      </c>
    </row>
    <row r="40" customFormat="false" ht="15" hidden="false" customHeight="false" outlineLevel="0" collapsed="false">
      <c r="B40" s="70" t="n">
        <f aca="false">($D$4/70)+B39</f>
        <v>4.8</v>
      </c>
      <c r="C40" s="77" t="n">
        <f aca="false">B40/$D$4</f>
        <v>0.457142857142857</v>
      </c>
      <c r="D40" s="77" t="n">
        <f aca="false">($D$4-B40)/$D$4</f>
        <v>0.542857142857143</v>
      </c>
      <c r="F40" s="77" t="n">
        <f aca="false">((C40*D40)/2)*$F$4*$D$4^2</f>
        <v>60274.32966</v>
      </c>
      <c r="G40" s="77" t="n">
        <f aca="false">IF(B40&gt;$B$4,D40*$B$4*$G$4,C40*($D$4-$B$4)*$G$4)</f>
        <v>960</v>
      </c>
      <c r="H40" s="77" t="n">
        <f aca="false">IF(B40&gt;$C$4,D40*$C$4*$H$4,C40*($D$4-$C$4)*$H$4)</f>
        <v>2285.71428571428</v>
      </c>
      <c r="I40" s="77" t="n">
        <f aca="false">SUM(F40:H40)</f>
        <v>63520.0439457143</v>
      </c>
      <c r="J40" s="79" t="n">
        <f aca="false">B40</f>
        <v>4.8</v>
      </c>
    </row>
    <row r="41" customFormat="false" ht="15" hidden="false" customHeight="false" outlineLevel="0" collapsed="false">
      <c r="B41" s="70" t="n">
        <f aca="false">($D$4/70)+B40</f>
        <v>4.95</v>
      </c>
      <c r="C41" s="77" t="n">
        <f aca="false">B41/$D$4</f>
        <v>0.471428571428572</v>
      </c>
      <c r="D41" s="77" t="n">
        <f aca="false">($D$4-B41)/$D$4</f>
        <v>0.528571428571429</v>
      </c>
      <c r="F41" s="77" t="n">
        <f aca="false">((C41*D41)/2)*$F$4*$D$4^2</f>
        <v>60522.1681865625</v>
      </c>
      <c r="G41" s="77" t="n">
        <f aca="false">IF(B41&gt;$B$4,D41*$B$4*$G$4,C41*($D$4-$B$4)*$G$4)</f>
        <v>990</v>
      </c>
      <c r="H41" s="77" t="n">
        <f aca="false">IF(B41&gt;$C$4,D41*$C$4*$H$4,C41*($D$4-$C$4)*$H$4)</f>
        <v>2357.14285714285</v>
      </c>
      <c r="I41" s="77" t="n">
        <f aca="false">SUM(F41:H41)</f>
        <v>63869.3110437054</v>
      </c>
      <c r="J41" s="79" t="n">
        <f aca="false">B41</f>
        <v>4.95</v>
      </c>
    </row>
    <row r="42" customFormat="false" ht="15" hidden="false" customHeight="false" outlineLevel="0" collapsed="false">
      <c r="B42" s="70" t="n">
        <f aca="false">($D$4/70)+B41</f>
        <v>5.1</v>
      </c>
      <c r="C42" s="77" t="n">
        <f aca="false">B42/$D$4</f>
        <v>0.485714285714286</v>
      </c>
      <c r="D42" s="77" t="n">
        <f aca="false">($D$4-B42)/$D$4</f>
        <v>0.514285714285714</v>
      </c>
      <c r="F42" s="77" t="n">
        <f aca="false">((C42*D42)/2)*$F$4*$D$4^2</f>
        <v>60670.8713025</v>
      </c>
      <c r="G42" s="77" t="n">
        <f aca="false">IF(B42&gt;$B$4,D42*$B$4*$G$4,C42*($D$4-$B$4)*$G$4)</f>
        <v>1020</v>
      </c>
      <c r="H42" s="77" t="n">
        <f aca="false">IF(B42&gt;$C$4,D42*$C$4*$H$4,C42*($D$4-$C$4)*$H$4)</f>
        <v>2428.57142857142</v>
      </c>
      <c r="I42" s="77" t="n">
        <f aca="false">SUM(F42:H42)</f>
        <v>64119.4427310714</v>
      </c>
      <c r="J42" s="79" t="n">
        <f aca="false">B42</f>
        <v>5.1</v>
      </c>
    </row>
    <row r="43" customFormat="false" ht="15" hidden="false" customHeight="false" outlineLevel="0" collapsed="false">
      <c r="B43" s="70" t="n">
        <f aca="false">($D$4/70)+B42</f>
        <v>5.25</v>
      </c>
      <c r="C43" s="77" t="n">
        <f aca="false">B43/$D$4</f>
        <v>0.5</v>
      </c>
      <c r="D43" s="77" t="n">
        <f aca="false">($D$4-B43)/$D$4</f>
        <v>0.5</v>
      </c>
      <c r="F43" s="77" t="n">
        <f aca="false">((C43*D43)/2)*$F$4*$D$4^2</f>
        <v>60720.4390078125</v>
      </c>
      <c r="G43" s="77" t="n">
        <f aca="false">IF(B43&gt;$B$4,D43*$B$4*$G$4,C43*($D$4-$B$4)*$G$4)</f>
        <v>1050</v>
      </c>
      <c r="H43" s="77" t="n">
        <f aca="false">IF(B43&gt;$C$4,D43*$C$4*$H$4,C43*($D$4-$C$4)*$H$4)</f>
        <v>2499.99999999999</v>
      </c>
      <c r="I43" s="77" t="n">
        <f aca="false">SUM(F43:H43)</f>
        <v>64270.4390078125</v>
      </c>
      <c r="J43" s="79" t="n">
        <f aca="false">B43</f>
        <v>5.25</v>
      </c>
    </row>
    <row r="44" customFormat="false" ht="15" hidden="false" customHeight="false" outlineLevel="0" collapsed="false">
      <c r="B44" s="70" t="n">
        <f aca="false">($D$4/70)+B43</f>
        <v>5.4</v>
      </c>
      <c r="C44" s="77" t="n">
        <f aca="false">B44/$D$4</f>
        <v>0.514285714285714</v>
      </c>
      <c r="D44" s="77" t="n">
        <f aca="false">($D$4-B44)/$D$4</f>
        <v>0.485714285714286</v>
      </c>
      <c r="F44" s="77" t="n">
        <f aca="false">((C44*D44)/2)*$F$4*$D$4^2</f>
        <v>60670.8713025</v>
      </c>
      <c r="G44" s="77" t="n">
        <f aca="false">IF(B44&gt;$B$4,D44*$B$4*$G$4,C44*($D$4-$B$4)*$G$4)</f>
        <v>1080</v>
      </c>
      <c r="H44" s="77" t="n">
        <f aca="false">IF(B44&gt;$C$4,D44*$C$4*$H$4,C44*($D$4-$C$4)*$H$4)</f>
        <v>2571.42857142856</v>
      </c>
      <c r="I44" s="77" t="n">
        <f aca="false">SUM(F44:H44)</f>
        <v>64322.2998739286</v>
      </c>
      <c r="J44" s="79" t="n">
        <f aca="false">B44</f>
        <v>5.4</v>
      </c>
    </row>
    <row r="45" customFormat="false" ht="15" hidden="false" customHeight="false" outlineLevel="0" collapsed="false">
      <c r="B45" s="70" t="n">
        <f aca="false">($D$4/70)+B44</f>
        <v>5.55</v>
      </c>
      <c r="C45" s="77" t="n">
        <f aca="false">B45/$D$4</f>
        <v>0.528571428571429</v>
      </c>
      <c r="D45" s="77" t="n">
        <f aca="false">($D$4-B45)/$D$4</f>
        <v>0.471428571428571</v>
      </c>
      <c r="F45" s="77" t="n">
        <f aca="false">((C45*D45)/2)*$F$4*$D$4^2</f>
        <v>60522.1681865625</v>
      </c>
      <c r="G45" s="77" t="n">
        <f aca="false">IF(B45&gt;$B$4,D45*$B$4*$G$4,C45*($D$4-$B$4)*$G$4)</f>
        <v>1110</v>
      </c>
      <c r="H45" s="77" t="n">
        <f aca="false">IF(B45&gt;$C$4,D45*$C$4*$H$4,C45*($D$4-$C$4)*$H$4)</f>
        <v>2642.85714285713</v>
      </c>
      <c r="I45" s="77" t="n">
        <f aca="false">SUM(F45:H45)</f>
        <v>64275.0253294197</v>
      </c>
      <c r="J45" s="79" t="n">
        <f aca="false">B45</f>
        <v>5.55</v>
      </c>
    </row>
    <row r="46" customFormat="false" ht="15" hidden="false" customHeight="false" outlineLevel="0" collapsed="false">
      <c r="B46" s="70" t="n">
        <f aca="false">($D$4/70)+B45</f>
        <v>5.7</v>
      </c>
      <c r="C46" s="77" t="n">
        <f aca="false">B46/$D$4</f>
        <v>0.542857142857143</v>
      </c>
      <c r="D46" s="77" t="n">
        <f aca="false">($D$4-B46)/$D$4</f>
        <v>0.457142857142857</v>
      </c>
      <c r="F46" s="77" t="n">
        <f aca="false">((C46*D46)/2)*$F$4*$D$4^2</f>
        <v>60274.32966</v>
      </c>
      <c r="G46" s="77" t="n">
        <f aca="false">IF(B46&gt;$B$4,D46*$B$4*$G$4,C46*($D$4-$B$4)*$G$4)</f>
        <v>1140</v>
      </c>
      <c r="H46" s="77" t="n">
        <f aca="false">IF(B46&gt;$C$4,D46*$C$4*$H$4,C46*($D$4-$C$4)*$H$4)</f>
        <v>2714.28571428571</v>
      </c>
      <c r="I46" s="77" t="n">
        <f aca="false">SUM(F46:H46)</f>
        <v>64128.6153742857</v>
      </c>
      <c r="J46" s="79" t="n">
        <f aca="false">B46</f>
        <v>5.7</v>
      </c>
    </row>
    <row r="47" customFormat="false" ht="15" hidden="false" customHeight="false" outlineLevel="0" collapsed="false">
      <c r="B47" s="70" t="n">
        <f aca="false">($D$4/70)+B46</f>
        <v>5.85</v>
      </c>
      <c r="C47" s="77" t="n">
        <f aca="false">B47/$D$4</f>
        <v>0.557142857142858</v>
      </c>
      <c r="D47" s="77" t="n">
        <f aca="false">($D$4-B47)/$D$4</f>
        <v>0.442857142857143</v>
      </c>
      <c r="F47" s="77" t="n">
        <f aca="false">((C47*D47)/2)*$F$4*$D$4^2</f>
        <v>59927.3557228125</v>
      </c>
      <c r="G47" s="77" t="n">
        <f aca="false">IF(B47&gt;$B$4,D47*$B$4*$G$4,C47*($D$4-$B$4)*$G$4)</f>
        <v>1170</v>
      </c>
      <c r="H47" s="77" t="n">
        <f aca="false">IF(B47&gt;$C$4,D47*$C$4*$H$4,C47*($D$4-$C$4)*$H$4)</f>
        <v>2785.71428571428</v>
      </c>
      <c r="I47" s="77" t="n">
        <f aca="false">SUM(F47:H47)</f>
        <v>63883.0700085268</v>
      </c>
      <c r="J47" s="79" t="n">
        <f aca="false">B47</f>
        <v>5.85</v>
      </c>
    </row>
    <row r="48" customFormat="false" ht="15" hidden="false" customHeight="false" outlineLevel="0" collapsed="false">
      <c r="B48" s="70" t="n">
        <f aca="false">($D$4/70)+B47</f>
        <v>6</v>
      </c>
      <c r="C48" s="77" t="n">
        <f aca="false">B48/$D$4</f>
        <v>0.571428571428572</v>
      </c>
      <c r="D48" s="77" t="n">
        <f aca="false">($D$4-B48)/$D$4</f>
        <v>0.428571428571428</v>
      </c>
      <c r="F48" s="77" t="n">
        <f aca="false">((C48*D48)/2)*$F$4*$D$4^2</f>
        <v>59481.246375</v>
      </c>
      <c r="G48" s="77" t="n">
        <f aca="false">IF(B48&gt;$B$4,D48*$B$4*$G$4,C48*($D$4-$B$4)*$G$4)</f>
        <v>1200</v>
      </c>
      <c r="H48" s="77" t="n">
        <f aca="false">IF(B48&gt;$C$4,D48*$C$4*$H$4,C48*($D$4-$C$4)*$H$4)</f>
        <v>2857.14285714285</v>
      </c>
      <c r="I48" s="77" t="n">
        <f aca="false">SUM(F48:H48)</f>
        <v>63538.3892321428</v>
      </c>
      <c r="J48" s="79" t="n">
        <f aca="false">B48</f>
        <v>6</v>
      </c>
    </row>
    <row r="49" customFormat="false" ht="15" hidden="false" customHeight="false" outlineLevel="0" collapsed="false">
      <c r="B49" s="70" t="n">
        <f aca="false">($D$4/70)+B48</f>
        <v>6.15</v>
      </c>
      <c r="C49" s="77" t="n">
        <f aca="false">B49/$D$4</f>
        <v>0.585714285714286</v>
      </c>
      <c r="D49" s="77" t="n">
        <f aca="false">($D$4-B49)/$D$4</f>
        <v>0.414285714285714</v>
      </c>
      <c r="F49" s="77" t="n">
        <f aca="false">((C49*D49)/2)*$F$4*$D$4^2</f>
        <v>58936.0016165625</v>
      </c>
      <c r="G49" s="77" t="n">
        <f aca="false">IF(B49&gt;$B$4,D49*$B$4*$G$4,C49*($D$4-$B$4)*$G$4)</f>
        <v>1230</v>
      </c>
      <c r="H49" s="77" t="n">
        <f aca="false">IF(B49&gt;$C$4,D49*$C$4*$H$4,C49*($D$4-$C$4)*$H$4)</f>
        <v>2928.57142857142</v>
      </c>
      <c r="I49" s="77" t="n">
        <f aca="false">SUM(F49:H49)</f>
        <v>63094.5730451339</v>
      </c>
      <c r="J49" s="79" t="n">
        <f aca="false">B49</f>
        <v>6.15</v>
      </c>
    </row>
    <row r="50" customFormat="false" ht="15" hidden="false" customHeight="false" outlineLevel="0" collapsed="false">
      <c r="B50" s="70" t="n">
        <f aca="false">($D$4/70)+B49</f>
        <v>6.3</v>
      </c>
      <c r="C50" s="77" t="n">
        <f aca="false">B50/$D$4</f>
        <v>0.6</v>
      </c>
      <c r="D50" s="77" t="n">
        <f aca="false">($D$4-B50)/$D$4</f>
        <v>0.4</v>
      </c>
      <c r="F50" s="77" t="n">
        <f aca="false">((C50*D50)/2)*$F$4*$D$4^2</f>
        <v>58291.6214475</v>
      </c>
      <c r="G50" s="77" t="n">
        <f aca="false">IF(B50&gt;$B$4,D50*$B$4*$G$4,C50*($D$4-$B$4)*$G$4)</f>
        <v>1260</v>
      </c>
      <c r="H50" s="77" t="n">
        <f aca="false">IF(B50&gt;$C$4,D50*$C$4*$H$4,C50*($D$4-$C$4)*$H$4)</f>
        <v>2999.99999999999</v>
      </c>
      <c r="I50" s="77" t="n">
        <f aca="false">SUM(F50:H50)</f>
        <v>62551.6214475</v>
      </c>
      <c r="J50" s="79" t="n">
        <f aca="false">B50</f>
        <v>6.3</v>
      </c>
    </row>
    <row r="51" customFormat="false" ht="15" hidden="false" customHeight="false" outlineLevel="0" collapsed="false">
      <c r="B51" s="70" t="n">
        <f aca="false">($D$4/70)+B50</f>
        <v>6.45</v>
      </c>
      <c r="C51" s="77" t="n">
        <f aca="false">B51/$D$4</f>
        <v>0.614285714285715</v>
      </c>
      <c r="D51" s="77" t="n">
        <f aca="false">($D$4-B51)/$D$4</f>
        <v>0.385714285714285</v>
      </c>
      <c r="F51" s="77" t="n">
        <f aca="false">((C51*D51)/2)*$F$4*$D$4^2</f>
        <v>57548.1058678125</v>
      </c>
      <c r="G51" s="77" t="n">
        <f aca="false">IF(B51&gt;$B$4,D51*$B$4*$G$4,C51*($D$4-$B$4)*$G$4)</f>
        <v>1290</v>
      </c>
      <c r="H51" s="77" t="n">
        <f aca="false">IF(B51&gt;$C$4,D51*$C$4*$H$4,C51*($D$4-$C$4)*$H$4)</f>
        <v>3071.42857142856</v>
      </c>
      <c r="I51" s="77" t="n">
        <f aca="false">SUM(F51:H51)</f>
        <v>61909.5344392411</v>
      </c>
      <c r="J51" s="79" t="n">
        <f aca="false">B51</f>
        <v>6.45</v>
      </c>
    </row>
    <row r="52" customFormat="false" ht="15" hidden="false" customHeight="false" outlineLevel="0" collapsed="false">
      <c r="B52" s="70" t="n">
        <f aca="false">($D$4/70)+B51</f>
        <v>6.60000000000001</v>
      </c>
      <c r="C52" s="77" t="n">
        <f aca="false">B52/$D$4</f>
        <v>0.628571428571429</v>
      </c>
      <c r="D52" s="77" t="n">
        <f aca="false">($D$4-B52)/$D$4</f>
        <v>0.371428571428571</v>
      </c>
      <c r="F52" s="77" t="n">
        <f aca="false">((C52*D52)/2)*$F$4*$D$4^2</f>
        <v>56705.4548775</v>
      </c>
      <c r="G52" s="77" t="n">
        <f aca="false">IF(B52&gt;$B$4,D52*$B$4*$G$4,C52*($D$4-$B$4)*$G$4)</f>
        <v>1320</v>
      </c>
      <c r="H52" s="77" t="n">
        <f aca="false">IF(B52&gt;$C$4,D52*$C$4*$H$4,C52*($D$4-$C$4)*$H$4)</f>
        <v>3142.85714285713</v>
      </c>
      <c r="I52" s="77" t="n">
        <f aca="false">SUM(F52:H52)</f>
        <v>61168.3120203571</v>
      </c>
      <c r="J52" s="79" t="n">
        <f aca="false">B52</f>
        <v>6.60000000000001</v>
      </c>
    </row>
    <row r="53" customFormat="false" ht="15" hidden="false" customHeight="false" outlineLevel="0" collapsed="false">
      <c r="B53" s="70" t="n">
        <f aca="false">($D$4/70)+B52</f>
        <v>6.75000000000001</v>
      </c>
      <c r="C53" s="77" t="n">
        <f aca="false">B53/$D$4</f>
        <v>0.642857142857143</v>
      </c>
      <c r="D53" s="77" t="n">
        <f aca="false">($D$4-B53)/$D$4</f>
        <v>0.357142857142857</v>
      </c>
      <c r="F53" s="77" t="n">
        <f aca="false">((C53*D53)/2)*$F$4*$D$4^2</f>
        <v>55763.6684765625</v>
      </c>
      <c r="G53" s="77" t="n">
        <f aca="false">IF(B53&gt;$B$4,D53*$B$4*$G$4,C53*($D$4-$B$4)*$G$4)</f>
        <v>1350</v>
      </c>
      <c r="H53" s="77" t="n">
        <f aca="false">IF(B53&gt;$C$4,D53*$C$4*$H$4,C53*($D$4-$C$4)*$H$4)</f>
        <v>3214.28571428571</v>
      </c>
      <c r="I53" s="77" t="n">
        <f aca="false">SUM(F53:H53)</f>
        <v>60327.9541908482</v>
      </c>
      <c r="J53" s="79" t="n">
        <f aca="false">B53</f>
        <v>6.75000000000001</v>
      </c>
    </row>
    <row r="54" customFormat="false" ht="15" hidden="false" customHeight="false" outlineLevel="0" collapsed="false">
      <c r="B54" s="70" t="n">
        <f aca="false">($D$4/70)+B53</f>
        <v>6.90000000000001</v>
      </c>
      <c r="C54" s="77" t="n">
        <f aca="false">B54/$D$4</f>
        <v>0.657142857142858</v>
      </c>
      <c r="D54" s="77" t="n">
        <f aca="false">($D$4-B54)/$D$4</f>
        <v>0.342857142857142</v>
      </c>
      <c r="F54" s="77" t="n">
        <f aca="false">((C54*D54)/2)*$F$4*$D$4^2</f>
        <v>54722.746665</v>
      </c>
      <c r="G54" s="77" t="n">
        <f aca="false">IF(B54&gt;$B$4,D54*$B$4*$G$4,C54*($D$4-$B$4)*$G$4)</f>
        <v>1380</v>
      </c>
      <c r="H54" s="77" t="n">
        <f aca="false">IF(B54&gt;$C$4,D54*$C$4*$H$4,C54*($D$4-$C$4)*$H$4)</f>
        <v>3285.71428571428</v>
      </c>
      <c r="I54" s="77" t="n">
        <f aca="false">SUM(F54:H54)</f>
        <v>59388.4609507142</v>
      </c>
      <c r="J54" s="79" t="n">
        <f aca="false">B54</f>
        <v>6.90000000000001</v>
      </c>
    </row>
    <row r="55" customFormat="false" ht="15" hidden="false" customHeight="false" outlineLevel="0" collapsed="false">
      <c r="B55" s="70" t="n">
        <f aca="false">($D$4/70)+B54</f>
        <v>7.05000000000001</v>
      </c>
      <c r="C55" s="77" t="n">
        <f aca="false">B55/$D$4</f>
        <v>0.671428571428572</v>
      </c>
      <c r="D55" s="77" t="n">
        <f aca="false">($D$4-B55)/$D$4</f>
        <v>0.328571428571428</v>
      </c>
      <c r="F55" s="77" t="n">
        <f aca="false">((C55*D55)/2)*$F$4*$D$4^2</f>
        <v>53582.6894428125</v>
      </c>
      <c r="G55" s="77" t="n">
        <f aca="false">IF(B55&gt;$B$4,D55*$B$4*$G$4,C55*($D$4-$B$4)*$G$4)</f>
        <v>1380</v>
      </c>
      <c r="H55" s="77" t="n">
        <f aca="false">IF(B55&gt;$C$4,D55*$C$4*$H$4,C55*($D$4-$C$4)*$H$4)</f>
        <v>3357.14285714285</v>
      </c>
      <c r="I55" s="77" t="n">
        <f aca="false">SUM(F55:H55)</f>
        <v>58319.8322999553</v>
      </c>
      <c r="J55" s="79" t="n">
        <f aca="false">B55</f>
        <v>7.05000000000001</v>
      </c>
    </row>
    <row r="56" customFormat="false" ht="15" hidden="false" customHeight="false" outlineLevel="0" collapsed="false">
      <c r="B56" s="70" t="n">
        <f aca="false">($D$4/70)+B55</f>
        <v>7.20000000000001</v>
      </c>
      <c r="C56" s="77" t="n">
        <f aca="false">B56/$D$4</f>
        <v>0.685714285714286</v>
      </c>
      <c r="D56" s="77" t="n">
        <f aca="false">($D$4-B56)/$D$4</f>
        <v>0.314285714285714</v>
      </c>
      <c r="F56" s="77" t="n">
        <f aca="false">((C56*D56)/2)*$F$4*$D$4^2</f>
        <v>52343.4968099999</v>
      </c>
      <c r="G56" s="77" t="n">
        <f aca="false">IF(B56&gt;$B$4,D56*$B$4*$G$4,C56*($D$4-$B$4)*$G$4)</f>
        <v>1320</v>
      </c>
      <c r="H56" s="77" t="n">
        <f aca="false">IF(B56&gt;$C$4,D56*$C$4*$H$4,C56*($D$4-$C$4)*$H$4)</f>
        <v>3428.57142857142</v>
      </c>
      <c r="I56" s="77" t="n">
        <f aca="false">SUM(F56:H56)</f>
        <v>57092.0682385714</v>
      </c>
      <c r="J56" s="79" t="n">
        <f aca="false">B56</f>
        <v>7.20000000000001</v>
      </c>
    </row>
    <row r="57" customFormat="false" ht="15" hidden="false" customHeight="false" outlineLevel="0" collapsed="false">
      <c r="B57" s="70" t="n">
        <f aca="false">($D$4/70)+B56</f>
        <v>7.35000000000001</v>
      </c>
      <c r="C57" s="77" t="n">
        <f aca="false">B57/$D$4</f>
        <v>0.700000000000001</v>
      </c>
      <c r="D57" s="77" t="n">
        <f aca="false">($D$4-B57)/$D$4</f>
        <v>0.299999999999999</v>
      </c>
      <c r="F57" s="77" t="n">
        <f aca="false">((C57*D57)/2)*$F$4*$D$4^2</f>
        <v>51005.1687665624</v>
      </c>
      <c r="G57" s="77" t="n">
        <f aca="false">IF(B57&gt;$B$4,D57*$B$4*$G$4,C57*($D$4-$B$4)*$G$4)</f>
        <v>1260</v>
      </c>
      <c r="H57" s="77" t="n">
        <f aca="false">IF(B57&gt;$C$4,D57*$C$4*$H$4,C57*($D$4-$C$4)*$H$4)</f>
        <v>3499.99999999999</v>
      </c>
      <c r="I57" s="77" t="n">
        <f aca="false">SUM(F57:H57)</f>
        <v>55765.1687665624</v>
      </c>
      <c r="J57" s="79" t="n">
        <f aca="false">B57</f>
        <v>7.35000000000001</v>
      </c>
    </row>
    <row r="58" customFormat="false" ht="15" hidden="false" customHeight="false" outlineLevel="0" collapsed="false">
      <c r="B58" s="70" t="n">
        <f aca="false">($D$4/70)+B57</f>
        <v>7.50000000000001</v>
      </c>
      <c r="C58" s="77" t="n">
        <f aca="false">B58/$D$4</f>
        <v>0.714285714285715</v>
      </c>
      <c r="D58" s="77" t="n">
        <f aca="false">($D$4-B58)/$D$4</f>
        <v>0.285714285714285</v>
      </c>
      <c r="F58" s="77" t="n">
        <f aca="false">((C58*D58)/2)*$F$4*$D$4^2</f>
        <v>49567.7053124999</v>
      </c>
      <c r="G58" s="77" t="n">
        <f aca="false">IF(B58&gt;$B$4,D58*$B$4*$G$4,C58*($D$4-$B$4)*$G$4)</f>
        <v>1200</v>
      </c>
      <c r="H58" s="77" t="n">
        <f aca="false">IF(B58&gt;$C$4,D58*$C$4*$H$4,C58*($D$4-$C$4)*$H$4)</f>
        <v>3571.42857142856</v>
      </c>
      <c r="I58" s="77" t="n">
        <f aca="false">SUM(F58:H58)</f>
        <v>54339.1338839285</v>
      </c>
      <c r="J58" s="79" t="n">
        <f aca="false">B58</f>
        <v>7.50000000000001</v>
      </c>
    </row>
    <row r="59" customFormat="false" ht="15" hidden="false" customHeight="false" outlineLevel="0" collapsed="false">
      <c r="B59" s="70" t="n">
        <f aca="false">($D$4/70)+B58</f>
        <v>7.65000000000001</v>
      </c>
      <c r="C59" s="77" t="n">
        <f aca="false">B59/$D$4</f>
        <v>0.728571428571429</v>
      </c>
      <c r="D59" s="77" t="n">
        <f aca="false">($D$4-B59)/$D$4</f>
        <v>0.271428571428571</v>
      </c>
      <c r="F59" s="77" t="n">
        <f aca="false">((C59*D59)/2)*$F$4*$D$4^2</f>
        <v>48031.1064478124</v>
      </c>
      <c r="G59" s="77" t="n">
        <f aca="false">IF(B59&gt;$B$4,D59*$B$4*$G$4,C59*($D$4-$B$4)*$G$4)</f>
        <v>1140</v>
      </c>
      <c r="H59" s="77" t="n">
        <f aca="false">IF(B59&gt;$C$4,D59*$C$4*$H$4,C59*($D$4-$C$4)*$H$4)</f>
        <v>3642.85714285713</v>
      </c>
      <c r="I59" s="77" t="n">
        <f aca="false">SUM(F59:H59)</f>
        <v>52813.9635906696</v>
      </c>
      <c r="J59" s="79" t="n">
        <f aca="false">B59</f>
        <v>7.65000000000001</v>
      </c>
    </row>
    <row r="60" customFormat="false" ht="15" hidden="false" customHeight="false" outlineLevel="0" collapsed="false">
      <c r="B60" s="70" t="n">
        <f aca="false">($D$4/70)+B59</f>
        <v>7.80000000000001</v>
      </c>
      <c r="C60" s="77" t="n">
        <f aca="false">B60/$D$4</f>
        <v>0.742857142857144</v>
      </c>
      <c r="D60" s="77" t="n">
        <f aca="false">($D$4-B60)/$D$4</f>
        <v>0.257142857142856</v>
      </c>
      <c r="F60" s="77" t="n">
        <f aca="false">((C60*D60)/2)*$F$4*$D$4^2</f>
        <v>46395.3721724999</v>
      </c>
      <c r="G60" s="77" t="n">
        <f aca="false">IF(B60&gt;$B$4,D60*$B$4*$G$4,C60*($D$4-$B$4)*$G$4)</f>
        <v>1080</v>
      </c>
      <c r="H60" s="77" t="n">
        <f aca="false">IF(B60&gt;$C$4,D60*$C$4*$H$4,C60*($D$4-$C$4)*$H$4)</f>
        <v>3714.2857142857</v>
      </c>
      <c r="I60" s="77" t="n">
        <f aca="false">SUM(F60:H60)</f>
        <v>51189.6578867856</v>
      </c>
      <c r="J60" s="79" t="n">
        <f aca="false">B60</f>
        <v>7.80000000000001</v>
      </c>
    </row>
    <row r="61" customFormat="false" ht="15" hidden="false" customHeight="false" outlineLevel="0" collapsed="false">
      <c r="B61" s="70" t="n">
        <f aca="false">($D$4/70)+B60</f>
        <v>7.95000000000001</v>
      </c>
      <c r="C61" s="77" t="n">
        <f aca="false">B61/$D$4</f>
        <v>0.757142857142858</v>
      </c>
      <c r="D61" s="77" t="n">
        <f aca="false">($D$4-B61)/$D$4</f>
        <v>0.242857142857142</v>
      </c>
      <c r="F61" s="77" t="n">
        <f aca="false">((C61*D61)/2)*$F$4*$D$4^2</f>
        <v>44660.5024865624</v>
      </c>
      <c r="G61" s="77" t="n">
        <f aca="false">IF(B61&gt;$B$4,D61*$B$4*$G$4,C61*($D$4-$B$4)*$G$4)</f>
        <v>1020</v>
      </c>
      <c r="H61" s="77" t="n">
        <f aca="false">IF(B61&gt;$C$4,D61*$C$4*$H$4,C61*($D$4-$C$4)*$H$4)</f>
        <v>3785.71428571428</v>
      </c>
      <c r="I61" s="77" t="n">
        <f aca="false">SUM(F61:H61)</f>
        <v>49466.2167722767</v>
      </c>
      <c r="J61" s="79" t="n">
        <f aca="false">B61</f>
        <v>7.95000000000001</v>
      </c>
    </row>
    <row r="62" customFormat="false" ht="15" hidden="false" customHeight="false" outlineLevel="0" collapsed="false">
      <c r="B62" s="70" t="n">
        <f aca="false">($D$4/70)+B61</f>
        <v>8.10000000000001</v>
      </c>
      <c r="C62" s="77" t="n">
        <f aca="false">B62/$D$4</f>
        <v>0.771428571428572</v>
      </c>
      <c r="D62" s="77" t="n">
        <f aca="false">($D$4-B62)/$D$4</f>
        <v>0.228571428571428</v>
      </c>
      <c r="F62" s="77" t="n">
        <f aca="false">((C62*D62)/2)*$F$4*$D$4^2</f>
        <v>42826.4973899999</v>
      </c>
      <c r="G62" s="77" t="n">
        <f aca="false">IF(B62&gt;$B$4,D62*$B$4*$G$4,C62*($D$4-$B$4)*$G$4)</f>
        <v>959.999999999997</v>
      </c>
      <c r="H62" s="77" t="n">
        <f aca="false">IF(B62&gt;$C$4,D62*$C$4*$H$4,C62*($D$4-$C$4)*$H$4)</f>
        <v>3857.14285714285</v>
      </c>
      <c r="I62" s="77" t="n">
        <f aca="false">SUM(F62:H62)</f>
        <v>47643.6402471427</v>
      </c>
      <c r="J62" s="79" t="n">
        <f aca="false">B62</f>
        <v>8.10000000000001</v>
      </c>
    </row>
    <row r="63" customFormat="false" ht="15" hidden="false" customHeight="false" outlineLevel="0" collapsed="false">
      <c r="B63" s="70" t="n">
        <f aca="false">($D$4/70)+B62</f>
        <v>8.25000000000001</v>
      </c>
      <c r="C63" s="77" t="n">
        <f aca="false">B63/$D$4</f>
        <v>0.785714285714287</v>
      </c>
      <c r="D63" s="77" t="n">
        <f aca="false">($D$4-B63)/$D$4</f>
        <v>0.214285714285713</v>
      </c>
      <c r="F63" s="77" t="n">
        <f aca="false">((C63*D63)/2)*$F$4*$D$4^2</f>
        <v>40893.3568828124</v>
      </c>
      <c r="G63" s="77" t="n">
        <f aca="false">IF(B63&gt;$B$4,D63*$B$4*$G$4,C63*($D$4-$B$4)*$G$4)</f>
        <v>899.999999999996</v>
      </c>
      <c r="H63" s="77" t="n">
        <f aca="false">IF(B63&gt;$C$4,D63*$C$4*$H$4,C63*($D$4-$C$4)*$H$4)</f>
        <v>3928.57142857142</v>
      </c>
      <c r="I63" s="77" t="n">
        <f aca="false">SUM(F63:H63)</f>
        <v>45721.9283113838</v>
      </c>
      <c r="J63" s="79" t="n">
        <f aca="false">B63</f>
        <v>8.25000000000001</v>
      </c>
    </row>
    <row r="64" customFormat="false" ht="15" hidden="false" customHeight="false" outlineLevel="0" collapsed="false">
      <c r="B64" s="70" t="n">
        <f aca="false">($D$4/70)+B63</f>
        <v>8.40000000000001</v>
      </c>
      <c r="C64" s="77" t="n">
        <f aca="false">B64/$D$4</f>
        <v>0.800000000000001</v>
      </c>
      <c r="D64" s="77" t="n">
        <f aca="false">($D$4-B64)/$D$4</f>
        <v>0.199999999999999</v>
      </c>
      <c r="F64" s="77" t="n">
        <f aca="false">((C64*D64)/2)*$F$4*$D$4^2</f>
        <v>38861.0809649999</v>
      </c>
      <c r="G64" s="77" t="n">
        <f aca="false">IF(B64&gt;$B$4,D64*$B$4*$G$4,C64*($D$4-$B$4)*$G$4)</f>
        <v>839.999999999996</v>
      </c>
      <c r="H64" s="77" t="n">
        <f aca="false">IF(B64&gt;$C$4,D64*$C$4*$H$4,C64*($D$4-$C$4)*$H$4)</f>
        <v>3999.99999999999</v>
      </c>
      <c r="I64" s="77" t="n">
        <f aca="false">SUM(F64:H64)</f>
        <v>43701.0809649999</v>
      </c>
      <c r="J64" s="79" t="n">
        <f aca="false">B64</f>
        <v>8.40000000000001</v>
      </c>
    </row>
    <row r="65" customFormat="false" ht="15" hidden="false" customHeight="false" outlineLevel="0" collapsed="false">
      <c r="B65" s="70" t="n">
        <f aca="false">($D$4/70)+B64</f>
        <v>8.55000000000001</v>
      </c>
      <c r="C65" s="77" t="n">
        <f aca="false">B65/$D$4</f>
        <v>0.814285714285715</v>
      </c>
      <c r="D65" s="77" t="n">
        <f aca="false">($D$4-B65)/$D$4</f>
        <v>0.185714285714285</v>
      </c>
      <c r="F65" s="77" t="n">
        <f aca="false">((C65*D65)/2)*$F$4*$D$4^2</f>
        <v>36729.6696365624</v>
      </c>
      <c r="G65" s="77" t="n">
        <f aca="false">IF(B65&gt;$B$4,D65*$B$4*$G$4,C65*($D$4-$B$4)*$G$4)</f>
        <v>779.999999999996</v>
      </c>
      <c r="H65" s="77" t="n">
        <f aca="false">IF(B65&gt;$C$4,D65*$C$4*$H$4,C65*($D$4-$C$4)*$H$4)</f>
        <v>4071.42857142856</v>
      </c>
      <c r="I65" s="77" t="n">
        <f aca="false">SUM(F65:H65)</f>
        <v>41581.0982079909</v>
      </c>
      <c r="J65" s="79" t="n">
        <f aca="false">B65</f>
        <v>8.55000000000001</v>
      </c>
    </row>
    <row r="66" customFormat="false" ht="15" hidden="false" customHeight="false" outlineLevel="0" collapsed="false">
      <c r="B66" s="70" t="n">
        <f aca="false">($D$4/70)+B65</f>
        <v>8.70000000000001</v>
      </c>
      <c r="C66" s="77" t="n">
        <f aca="false">B66/$D$4</f>
        <v>0.82857142857143</v>
      </c>
      <c r="D66" s="77" t="n">
        <f aca="false">($D$4-B66)/$D$4</f>
        <v>0.17142857142857</v>
      </c>
      <c r="F66" s="77" t="n">
        <f aca="false">((C66*D66)/2)*$F$4*$D$4^2</f>
        <v>34499.1228974999</v>
      </c>
      <c r="G66" s="77" t="n">
        <f aca="false">IF(B66&gt;$B$4,D66*$B$4*$G$4,C66*($D$4-$B$4)*$G$4)</f>
        <v>719.999999999996</v>
      </c>
      <c r="H66" s="77" t="n">
        <f aca="false">IF(B66&gt;$C$4,D66*$C$4*$H$4,C66*($D$4-$C$4)*$H$4)</f>
        <v>4142.85714285713</v>
      </c>
      <c r="I66" s="77" t="n">
        <f aca="false">SUM(F66:H66)</f>
        <v>39361.980040357</v>
      </c>
      <c r="J66" s="79" t="n">
        <f aca="false">B66</f>
        <v>8.70000000000001</v>
      </c>
    </row>
    <row r="67" customFormat="false" ht="15" hidden="false" customHeight="false" outlineLevel="0" collapsed="false">
      <c r="B67" s="70" t="n">
        <f aca="false">($D$4/70)+B66</f>
        <v>8.85000000000001</v>
      </c>
      <c r="C67" s="77" t="n">
        <f aca="false">B67/$D$4</f>
        <v>0.842857142857144</v>
      </c>
      <c r="D67" s="77" t="n">
        <f aca="false">($D$4-B67)/$D$4</f>
        <v>0.157142857142856</v>
      </c>
      <c r="F67" s="77" t="n">
        <f aca="false">((C67*D67)/2)*$F$4*$D$4^2</f>
        <v>32169.4407478123</v>
      </c>
      <c r="G67" s="77" t="n">
        <f aca="false">IF(B67&gt;$B$4,D67*$B$4*$G$4,C67*($D$4-$B$4)*$G$4)</f>
        <v>659.999999999996</v>
      </c>
      <c r="H67" s="77" t="n">
        <f aca="false">IF(B67&gt;$C$4,D67*$C$4*$H$4,C67*($D$4-$C$4)*$H$4)</f>
        <v>4214.2857142857</v>
      </c>
      <c r="I67" s="77" t="n">
        <f aca="false">SUM(F67:H67)</f>
        <v>37043.726462098</v>
      </c>
      <c r="J67" s="79" t="n">
        <f aca="false">B67</f>
        <v>8.85000000000001</v>
      </c>
    </row>
    <row r="68" customFormat="false" ht="15" hidden="false" customHeight="false" outlineLevel="0" collapsed="false">
      <c r="B68" s="70" t="n">
        <f aca="false">($D$4/70)+B67</f>
        <v>9.00000000000001</v>
      </c>
      <c r="C68" s="77" t="n">
        <f aca="false">B68/$D$4</f>
        <v>0.857142857142858</v>
      </c>
      <c r="D68" s="77" t="n">
        <f aca="false">($D$4-B68)/$D$4</f>
        <v>0.142857142857142</v>
      </c>
      <c r="F68" s="77" t="n">
        <f aca="false">((C68*D68)/2)*$F$4*$D$4^2</f>
        <v>29740.6231874998</v>
      </c>
      <c r="G68" s="77" t="n">
        <f aca="false">IF(B68&gt;$B$4,D68*$B$4*$G$4,C68*($D$4-$B$4)*$G$4)</f>
        <v>599.999999999996</v>
      </c>
      <c r="H68" s="77" t="n">
        <f aca="false">IF(B68&gt;$C$4,D68*$C$4*$H$4,C68*($D$4-$C$4)*$H$4)</f>
        <v>4285.71428571428</v>
      </c>
      <c r="I68" s="77" t="n">
        <f aca="false">SUM(F68:H68)</f>
        <v>34626.3374732141</v>
      </c>
      <c r="J68" s="79" t="n">
        <f aca="false">B68</f>
        <v>9.00000000000001</v>
      </c>
    </row>
    <row r="69" customFormat="false" ht="15" hidden="false" customHeight="false" outlineLevel="0" collapsed="false">
      <c r="B69" s="70" t="n">
        <f aca="false">($D$4/70)+B68</f>
        <v>9.15000000000001</v>
      </c>
      <c r="C69" s="77" t="n">
        <f aca="false">B69/$D$4</f>
        <v>0.871428571428572</v>
      </c>
      <c r="D69" s="77" t="n">
        <f aca="false">($D$4-B69)/$D$4</f>
        <v>0.128571428571428</v>
      </c>
      <c r="F69" s="77" t="n">
        <f aca="false">((C69*D69)/2)*$F$4*$D$4^2</f>
        <v>27212.6702165623</v>
      </c>
      <c r="G69" s="77" t="n">
        <f aca="false">IF(B69&gt;$B$4,D69*$B$4*$G$4,C69*($D$4-$B$4)*$G$4)</f>
        <v>539.999999999996</v>
      </c>
      <c r="H69" s="77" t="n">
        <f aca="false">IF(B69&gt;$C$4,D69*$C$4*$H$4,C69*($D$4-$C$4)*$H$4)</f>
        <v>4357.14285714285</v>
      </c>
      <c r="I69" s="77" t="n">
        <f aca="false">SUM(F69:H69)</f>
        <v>32109.8130737052</v>
      </c>
      <c r="J69" s="79" t="n">
        <f aca="false">B69</f>
        <v>9.15000000000001</v>
      </c>
    </row>
    <row r="70" customFormat="false" ht="15" hidden="false" customHeight="false" outlineLevel="0" collapsed="false">
      <c r="B70" s="70" t="n">
        <f aca="false">($D$4/70)+B69</f>
        <v>9.30000000000001</v>
      </c>
      <c r="C70" s="77" t="n">
        <f aca="false">B70/$D$4</f>
        <v>0.885714285714287</v>
      </c>
      <c r="D70" s="77" t="n">
        <f aca="false">($D$4-B70)/$D$4</f>
        <v>0.114285714285713</v>
      </c>
      <c r="F70" s="77" t="n">
        <f aca="false">((C70*D70)/2)*$F$4*$D$4^2</f>
        <v>24585.5818349998</v>
      </c>
      <c r="G70" s="77" t="n">
        <f aca="false">IF(B70&gt;$B$4,D70*$B$4*$G$4,C70*($D$4-$B$4)*$G$4)</f>
        <v>479.999999999995</v>
      </c>
      <c r="H70" s="77" t="n">
        <f aca="false">IF(B70&gt;$C$4,D70*$C$4*$H$4,C70*($D$4-$C$4)*$H$4)</f>
        <v>4428.57142857142</v>
      </c>
      <c r="I70" s="77" t="n">
        <f aca="false">SUM(F70:H70)</f>
        <v>29494.1532635712</v>
      </c>
      <c r="J70" s="79" t="n">
        <f aca="false">B70</f>
        <v>9.30000000000001</v>
      </c>
    </row>
    <row r="71" customFormat="false" ht="15" hidden="false" customHeight="false" outlineLevel="0" collapsed="false">
      <c r="B71" s="70" t="n">
        <f aca="false">($D$4/70)+B70</f>
        <v>9.45000000000001</v>
      </c>
      <c r="C71" s="77" t="n">
        <f aca="false">B71/$D$4</f>
        <v>0.900000000000001</v>
      </c>
      <c r="D71" s="77" t="n">
        <f aca="false">($D$4-B71)/$D$4</f>
        <v>0.0999999999999989</v>
      </c>
      <c r="F71" s="77" t="n">
        <f aca="false">((C71*D71)/2)*$F$4*$D$4^2</f>
        <v>21859.3580428123</v>
      </c>
      <c r="G71" s="77" t="n">
        <f aca="false">IF(B71&gt;$B$4,D71*$B$4*$G$4,C71*($D$4-$B$4)*$G$4)</f>
        <v>419.999999999995</v>
      </c>
      <c r="H71" s="77" t="n">
        <f aca="false">IF(B71&gt;$C$4,D71*$C$4*$H$4,C71*($D$4-$C$4)*$H$4)</f>
        <v>4499.99999999999</v>
      </c>
      <c r="I71" s="77" t="n">
        <f aca="false">SUM(F71:H71)</f>
        <v>26779.3580428123</v>
      </c>
      <c r="J71" s="79" t="n">
        <f aca="false">B71</f>
        <v>9.45000000000001</v>
      </c>
    </row>
    <row r="72" customFormat="false" ht="15" hidden="false" customHeight="false" outlineLevel="0" collapsed="false">
      <c r="B72" s="70" t="n">
        <f aca="false">($D$4/70)+B71</f>
        <v>9.60000000000001</v>
      </c>
      <c r="C72" s="77" t="n">
        <f aca="false">B72/$D$4</f>
        <v>0.914285714285716</v>
      </c>
      <c r="D72" s="77" t="n">
        <f aca="false">($D$4-B72)/$D$4</f>
        <v>0.0857142857142846</v>
      </c>
      <c r="F72" s="77" t="n">
        <f aca="false">((C72*D72)/2)*$F$4*$D$4^2</f>
        <v>19033.9988399998</v>
      </c>
      <c r="G72" s="77" t="n">
        <f aca="false">IF(B72&gt;$B$4,D72*$B$4*$G$4,C72*($D$4-$B$4)*$G$4)</f>
        <v>359.999999999995</v>
      </c>
      <c r="H72" s="77" t="n">
        <f aca="false">IF(B72&gt;$C$4,D72*$C$4*$H$4,C72*($D$4-$C$4)*$H$4)</f>
        <v>4571.42857142856</v>
      </c>
      <c r="I72" s="77" t="n">
        <f aca="false">SUM(F72:H72)</f>
        <v>23965.4274114283</v>
      </c>
      <c r="J72" s="79" t="n">
        <f aca="false">B72</f>
        <v>9.60000000000001</v>
      </c>
    </row>
    <row r="73" customFormat="false" ht="15" hidden="false" customHeight="false" outlineLevel="0" collapsed="false">
      <c r="B73" s="70" t="n">
        <f aca="false">($D$4/70)+B72</f>
        <v>9.75000000000001</v>
      </c>
      <c r="C73" s="77" t="n">
        <f aca="false">B73/$D$4</f>
        <v>0.92857142857143</v>
      </c>
      <c r="D73" s="77" t="n">
        <f aca="false">($D$4-B73)/$D$4</f>
        <v>0.0714285714285702</v>
      </c>
      <c r="F73" s="77" t="n">
        <f aca="false">((C73*D73)/2)*$F$4*$D$4^2</f>
        <v>16109.5042265623</v>
      </c>
      <c r="G73" s="77" t="n">
        <f aca="false">IF(B73&gt;$B$4,D73*$B$4*$G$4,C73*($D$4-$B$4)*$G$4)</f>
        <v>299.999999999995</v>
      </c>
      <c r="H73" s="77" t="n">
        <f aca="false">IF(B73&gt;$C$4,D73*$C$4*$H$4,C73*($D$4-$C$4)*$H$4)</f>
        <v>4642.85714285713</v>
      </c>
      <c r="I73" s="77" t="n">
        <f aca="false">SUM(F73:H73)</f>
        <v>21052.3613694194</v>
      </c>
      <c r="J73" s="79" t="n">
        <f aca="false">B73</f>
        <v>9.75000000000001</v>
      </c>
    </row>
    <row r="74" customFormat="false" ht="15" hidden="false" customHeight="false" outlineLevel="0" collapsed="false">
      <c r="B74" s="70" t="n">
        <f aca="false">($D$4/70)+B73</f>
        <v>9.90000000000001</v>
      </c>
      <c r="C74" s="77" t="n">
        <f aca="false">B74/$D$4</f>
        <v>0.942857142857144</v>
      </c>
      <c r="D74" s="77" t="n">
        <f aca="false">($D$4-B74)/$D$4</f>
        <v>0.0571428571428559</v>
      </c>
      <c r="F74" s="77" t="n">
        <f aca="false">((C74*D74)/2)*$F$4*$D$4^2</f>
        <v>13085.8742024997</v>
      </c>
      <c r="G74" s="77" t="n">
        <f aca="false">IF(B74&gt;$B$4,D74*$B$4*$G$4,C74*($D$4-$B$4)*$G$4)</f>
        <v>239.999999999995</v>
      </c>
      <c r="H74" s="77" t="n">
        <f aca="false">IF(B74&gt;$C$4,D74*$C$4*$H$4,C74*($D$4-$C$4)*$H$4)</f>
        <v>4714.2857142857</v>
      </c>
      <c r="I74" s="77" t="n">
        <f aca="false">SUM(F74:H74)</f>
        <v>18040.1599167854</v>
      </c>
      <c r="J74" s="79" t="n">
        <f aca="false">B74</f>
        <v>9.90000000000001</v>
      </c>
    </row>
    <row r="75" customFormat="false" ht="15" hidden="false" customHeight="false" outlineLevel="0" collapsed="false">
      <c r="B75" s="70" t="n">
        <f aca="false">($D$4/70)+B74</f>
        <v>10.05</v>
      </c>
      <c r="C75" s="77" t="n">
        <f aca="false">B75/$D$4</f>
        <v>0.957142857142858</v>
      </c>
      <c r="D75" s="77" t="n">
        <f aca="false">($D$4-B75)/$D$4</f>
        <v>0.0428571428571416</v>
      </c>
      <c r="F75" s="77" t="n">
        <f aca="false">((C75*D75)/2)*$F$4*$D$4^2</f>
        <v>9963.10876781222</v>
      </c>
      <c r="G75" s="77" t="n">
        <f aca="false">IF(B75&gt;$B$4,D75*$B$4*$G$4,C75*($D$4-$B$4)*$G$4)</f>
        <v>179.999999999995</v>
      </c>
      <c r="H75" s="77" t="n">
        <f aca="false">IF(B75&gt;$C$4,D75*$C$4*$H$4,C75*($D$4-$C$4)*$H$4)</f>
        <v>4785.71428571428</v>
      </c>
      <c r="I75" s="77" t="n">
        <f aca="false">SUM(F75:H75)</f>
        <v>14928.8230535265</v>
      </c>
      <c r="J75" s="79" t="n">
        <f aca="false">B75</f>
        <v>10.05</v>
      </c>
    </row>
    <row r="76" customFormat="false" ht="15" hidden="false" customHeight="false" outlineLevel="0" collapsed="false">
      <c r="B76" s="70" t="n">
        <f aca="false">($D$4/70)+B75</f>
        <v>10.2</v>
      </c>
      <c r="C76" s="77" t="n">
        <f aca="false">B76/$D$4</f>
        <v>0.971428571428573</v>
      </c>
      <c r="D76" s="77" t="n">
        <f aca="false">($D$4-B76)/$D$4</f>
        <v>0.0285714285714273</v>
      </c>
      <c r="F76" s="77" t="n">
        <f aca="false">((C76*D76)/2)*$F$4*$D$4^2</f>
        <v>6741.20792249971</v>
      </c>
      <c r="G76" s="77" t="n">
        <f aca="false">IF(B76&gt;$B$4,D76*$B$4*$G$4,C76*($D$4-$B$4)*$G$4)</f>
        <v>119.999999999995</v>
      </c>
      <c r="H76" s="77" t="n">
        <f aca="false">IF(B76&gt;$C$4,D76*$C$4*$H$4,C76*($D$4-$C$4)*$H$4)</f>
        <v>4857.14285714285</v>
      </c>
      <c r="I76" s="77" t="n">
        <f aca="false">SUM(F76:H76)</f>
        <v>11718.3507796425</v>
      </c>
      <c r="J76" s="79" t="n">
        <f aca="false">B76</f>
        <v>10.2</v>
      </c>
    </row>
    <row r="77" customFormat="false" ht="15" hidden="false" customHeight="false" outlineLevel="0" collapsed="false">
      <c r="B77" s="70" t="n">
        <f aca="false">($D$4/70)+B76</f>
        <v>10.35</v>
      </c>
      <c r="C77" s="77" t="n">
        <f aca="false">B77/$D$4</f>
        <v>0.985714285714287</v>
      </c>
      <c r="D77" s="77" t="n">
        <f aca="false">($D$4-B77)/$D$4</f>
        <v>0.014285714285713</v>
      </c>
      <c r="F77" s="77" t="n">
        <f aca="false">((C77*D77)/2)*$F$4*$D$4^2</f>
        <v>3420.17166656219</v>
      </c>
      <c r="G77" s="77" t="n">
        <f aca="false">IF(B77&gt;$B$4,D77*$B$4*$G$4,C77*($D$4-$B$4)*$G$4)</f>
        <v>59.9999999999945</v>
      </c>
      <c r="H77" s="77" t="n">
        <f aca="false">IF(B77&gt;$C$4,D77*$C$4*$H$4,C77*($D$4-$C$4)*$H$4)</f>
        <v>4928.57142857142</v>
      </c>
      <c r="I77" s="77" t="n">
        <f aca="false">SUM(F77:H77)</f>
        <v>8408.7430951336</v>
      </c>
      <c r="J77" s="79" t="n">
        <f aca="false">B77</f>
        <v>10.35</v>
      </c>
    </row>
    <row r="78" customFormat="false" ht="15" hidden="false" customHeight="false" outlineLevel="0" collapsed="false">
      <c r="B78" s="80" t="n">
        <f aca="false">($D$4/70)+B77</f>
        <v>10.5</v>
      </c>
      <c r="C78" s="77" t="n">
        <f aca="false">B78/$D$4</f>
        <v>1</v>
      </c>
      <c r="D78" s="77" t="n">
        <f aca="false">($D$4-B78)/$D$4</f>
        <v>0</v>
      </c>
      <c r="F78" s="77" t="n">
        <f aca="false">((C78*D78)/2)*$F$4*$D$4^2</f>
        <v>0</v>
      </c>
      <c r="G78" s="77" t="n">
        <f aca="false">IF(B78&gt;$B$4,D78*$B$4*$G$4,C78*($D$4-$B$4)*$G$4)</f>
        <v>0</v>
      </c>
      <c r="H78" s="77" t="n">
        <f aca="false">IF(B78&gt;$C$4,D78*$C$4*$H$4,C78*($D$4-$C$4)*$H$4)</f>
        <v>0</v>
      </c>
      <c r="I78" s="77" t="n">
        <f aca="false">SUM(F78:H78)</f>
        <v>0</v>
      </c>
      <c r="J78" s="79" t="n">
        <f aca="false">B78</f>
        <v>10.5</v>
      </c>
    </row>
    <row r="79" customFormat="false" ht="15" hidden="false" customHeight="false" outlineLevel="0" collapsed="false">
      <c r="B79" s="81"/>
    </row>
  </sheetData>
  <sheetProtection sheet="false"/>
  <printOptions headings="false" gridLines="false" gridLinesSet="true" horizontalCentered="false" verticalCentered="false"/>
  <pageMargins left="0.708333333333333" right="0.708333333333333" top="0.7875" bottom="0.7875" header="0.315277777777778" footer="0.315277777777778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>&amp;LAufgabe 2 - Excel&amp;CInformatik 1
Übungen WS 13/14&amp;RLisa Schoklitsch</oddHeader>
    <oddFooter>&amp;CSämtliche Berechnungen für eine Brückenlänge von 14 m&amp;R&amp;P/&amp;N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LibreOffice/4.4.1.2$Linux_X86_64 LibreOffice_project/40m0$Build-2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language>en-US</dc:language>
  <cp:lastModifiedBy>SCHOKO</cp:lastModifiedBy>
  <cp:lastPrinted>2013-11-09T13:04:46Z</cp:lastPrinted>
  <cp:revision>0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