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package.relationships+xml" PartName="/xl/drawings/_rels/drawing2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image/jpeg" PartName="/xl/media/image1.jpe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Eingabe QS" sheetId="2" state="visible" r:id="rId3"/>
    <sheet name="Momente" sheetId="3" state="visible" r:id="rId4"/>
  </sheets>
  <definedNames>
    <definedName function="false" hidden="false" name="Ergebnisse" vbProcedure="false">Ergebnisse!$A$22:$F$26</definedName>
    <definedName function="false" hidden="false" name="Nutzereingabe" vbProcedure="false">Ergebnisse!$A$5:$F$15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<sst xmlns="http://schemas.openxmlformats.org/spreadsheetml/2006/main" count="85" uniqueCount="63">
  <si>
    <t>Einfache statische Berechnung eines Einfeldträgers</t>
  </si>
  <si>
    <t>Bitte geben sie folgende Werte ein:</t>
  </si>
  <si>
    <t>Gesamtlänge des Einfeldträgers</t>
  </si>
  <si>
    <t>L=</t>
  </si>
  <si>
    <t>[m]</t>
  </si>
  <si>
    <t>Summe aus Eigengewicht und Auflast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</si>
  <si>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+p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</si>
  <si>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[N/m]</t>
  </si>
  <si>
    <r>
      <t>Einzellast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</si>
  <si>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z1</t>
    </r>
    <r>
      <rPr>
        <sz val="11"/>
        <color rgb="FF000000"/>
        <rFont val="Calibri"/>
        <family val="2"/>
        <charset val="1"/>
      </rPr>
      <t>=</t>
    </r>
  </si>
  <si>
    <t>[N]</t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</si>
  <si>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</si>
  <si>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x</t>
    </r>
    <r>
      <rPr>
        <vertAlign val="subscript"/>
        <sz val="11"/>
        <color rgb="FF000000"/>
        <rFont val="Calibri"/>
        <family val="2"/>
        <charset val="1"/>
      </rPr>
      <t>1</t>
    </r>
    <r>
      <rPr>
        <sz val="11"/>
        <color rgb="FF000000"/>
        <rFont val="Calibri"/>
        <family val="2"/>
        <charset val="1"/>
      </rPr>
      <t>=</t>
    </r>
  </si>
  <si>
    <r>
      <t>Einzellast P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</si>
  <si>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z2</t>
    </r>
    <r>
      <rPr>
        <sz val="11"/>
        <color rgb="FF000000"/>
        <rFont val="Calibri"/>
        <family val="2"/>
        <charset val="1"/>
      </rPr>
      <t>=</t>
    </r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</si>
  <si>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2</t>
    </r>
  </si>
  <si>
    <r>
      <t>x</t>
    </r>
    <r>
      <rPr>
        <vertAlign val="sub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=</t>
    </r>
  </si>
  <si>
    <t>Ergebnisse</t>
  </si>
  <si>
    <t>Maximales Moment</t>
  </si>
  <si>
    <r>
      <t>M</t>
    </r>
    <r>
      <rPr>
        <vertAlign val="subscript"/>
        <sz val="11"/>
        <color rgb="FF000000"/>
        <rFont val="Calibri"/>
        <family val="2"/>
        <charset val="1"/>
      </rPr>
      <t>max</t>
    </r>
    <r>
      <rPr>
        <sz val="11"/>
        <color rgb="FF000000"/>
        <rFont val="Calibri"/>
        <family val="2"/>
        <charset val="1"/>
      </rPr>
      <t>=</t>
    </r>
  </si>
  <si>
    <t>[Nm]</t>
  </si>
  <si>
    <t>zugehörige Biegespannung</t>
  </si>
  <si>
    <r>
      <t>ᵟ</t>
    </r>
    <r>
      <rPr>
        <vertAlign val="subscript"/>
        <sz val="11"/>
        <color rgb="FF000000"/>
        <rFont val="Calibri"/>
        <family val="2"/>
        <charset val="1"/>
      </rPr>
      <t>Mmax </t>
    </r>
    <r>
      <rPr>
        <sz val="11"/>
        <color rgb="FF000000"/>
        <rFont val="Calibri"/>
        <family val="2"/>
        <charset val="1"/>
      </rPr>
      <t>=</t>
    </r>
  </si>
  <si>
    <r>
      <t>[Nmm</t>
    </r>
    <r>
      <rPr>
        <vertAlign val="super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]</t>
    </r>
  </si>
  <si>
    <t>an der Stelle:</t>
  </si>
  <si>
    <r>
      <t>x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</si>
  <si>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Berechnung der querschnittsabhängigen Werte</t>
  </si>
  <si>
    <t>Höhe</t>
  </si>
  <si>
    <t>h=</t>
  </si>
  <si>
    <t>[cm]</t>
  </si>
  <si>
    <t>g=9,81</t>
  </si>
  <si>
    <t>Erdbeschleunigung</t>
  </si>
  <si>
    <t>Breite</t>
  </si>
  <si>
    <t>b=</t>
  </si>
  <si>
    <t>Stegdicke</t>
  </si>
  <si>
    <t>s=</t>
  </si>
  <si>
    <t>Flanschdicke</t>
  </si>
  <si>
    <t>t=</t>
  </si>
  <si>
    <t>Wichte des Materials</t>
  </si>
  <si>
    <t>γ=</t>
  </si>
  <si>
    <r>
      <t>[kg/m</t>
    </r>
    <r>
      <rPr>
        <vertAlign val="superscript"/>
        <sz val="11"/>
        <color rgb="FF000000"/>
        <rFont val="Calibri"/>
        <family val="2"/>
        <charset val="1"/>
      </rPr>
      <t>3</t>
    </r>
    <r>
      <rPr>
        <sz val="11"/>
        <color rgb="FF000000"/>
        <rFont val="Calibri"/>
        <family val="2"/>
        <charset val="1"/>
      </rPr>
      <t>]</t>
    </r>
  </si>
  <si>
    <t>Fläche des Querschnitts</t>
  </si>
  <si>
    <t>A=</t>
  </si>
  <si>
    <r>
      <t>[cm</t>
    </r>
    <r>
      <rPr>
        <vertAlign val="super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]</t>
    </r>
  </si>
  <si>
    <t>Flächenträgheitsmoment um y-y</t>
  </si>
  <si>
    <r>
      <t>l</t>
    </r>
    <r>
      <rPr>
        <vertAlign val="subscript"/>
        <sz val="11"/>
        <color rgb="FF000000"/>
        <rFont val="Calibri"/>
        <family val="2"/>
        <charset val="1"/>
      </rPr>
      <t>y</t>
    </r>
    <r>
      <rPr>
        <sz val="11"/>
        <color rgb="FF000000"/>
        <rFont val="Calibri"/>
        <family val="2"/>
        <charset val="1"/>
      </rPr>
      <t>=</t>
    </r>
  </si>
  <si>
    <r>
      <t>[cm</t>
    </r>
    <r>
      <rPr>
        <vertAlign val="superscript"/>
        <sz val="11"/>
        <color rgb="FF000000"/>
        <rFont val="Calibri"/>
        <family val="2"/>
        <charset val="1"/>
      </rPr>
      <t>4</t>
    </r>
    <r>
      <rPr>
        <sz val="11"/>
        <color rgb="FF000000"/>
        <rFont val="Calibri"/>
        <family val="2"/>
        <charset val="1"/>
      </rPr>
      <t>]</t>
    </r>
  </si>
  <si>
    <t>Eigengewicht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</si>
  <si>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</si>
  <si>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Querschnitt</t>
  </si>
  <si>
    <r>
      <t>Position der Einzellast 1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</si>
  <si>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Position der Einzellast 2 x</t>
    </r>
    <r>
      <rPr>
        <vertAlign val="subscript"/>
        <sz val="11"/>
        <color rgb="FF000000"/>
        <rFont val="Calibri"/>
        <family val="2"/>
        <charset val="1"/>
      </rPr>
      <t>2</t>
    </r>
  </si>
  <si>
    <t>Gesamtlänge Brücke</t>
  </si>
  <si>
    <r>
      <t>Eigengewicht und Auflast 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+p</t>
    </r>
    <r>
      <rPr>
        <vertAlign val="subscript"/>
        <sz val="11"/>
        <color rgb="FF000000"/>
        <rFont val="Calibri"/>
        <family val="2"/>
        <charset val="1"/>
      </rPr>
      <t>z</t>
    </r>
  </si>
  <si>
    <r>
      <t>Einzellast 1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</si>
  <si>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Einzellast 2 P</t>
    </r>
    <r>
      <rPr>
        <vertAlign val="subscript"/>
        <sz val="11"/>
        <color rgb="FF000000"/>
        <rFont val="Calibri"/>
        <family val="2"/>
        <charset val="1"/>
      </rPr>
      <t>z2</t>
    </r>
  </si>
  <si>
    <t>x</t>
  </si>
  <si>
    <t>x/L</t>
  </si>
  <si>
    <t>(L-x)/L</t>
  </si>
  <si>
    <r>
      <t>M</t>
    </r>
    <r>
      <rPr>
        <vertAlign val="subscript"/>
        <sz val="11"/>
        <color rgb="FF000000"/>
        <rFont val="Calibri"/>
        <family val="2"/>
        <charset val="1"/>
      </rPr>
      <t>d</t>
    </r>
  </si>
  <si>
    <r>
      <t>M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</si>
  <si>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M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</si>
  <si>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M</t>
    </r>
    <r>
      <rPr>
        <vertAlign val="subscript"/>
        <sz val="11"/>
        <color rgb="FF000000"/>
        <rFont val="Calibri"/>
        <family val="2"/>
        <charset val="1"/>
      </rPr>
      <t>ges</t>
    </r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</si>
</sst>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0.0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8"/>
      <color rgb="FF000000"/>
      <name val="Calibri"/>
      <family val="2"/>
      <charset val="1"/>
    </font>
    <font>
      <vertAlign val="subscript"/>
      <sz val="11"/>
      <color rgb="FF000000"/>
      <name val="Calibri"/>
      <family val="2"/>
      <charset val="1"/>
    </font>
    <font>
      <vertAlign val="superscript"/>
      <sz val="11"/>
      <color rgb="FF000000"/>
      <name val="Calibri"/>
      <family val="2"/>
      <charset val="1"/>
    </font>
    <font>
      <sz val="14"/>
      <color rgb="FF595959"/>
      <name val="Calibri"/>
      <family val="2"/>
    </font>
    <font>
      <sz val="9"/>
      <color rgb="FF595959"/>
      <name val="Calibri"/>
      <family val="2"/>
    </font>
    <font>
      <sz val="11"/>
      <color rgb="FFFFFFFF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6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6" fontId="9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5B9BD5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ED7D31"/>
      <rgbColor rgb="FF595959"/>
      <rgbColor rgb="FFA5A5A5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sz="1400">
                <a:solidFill>
                  <a:srgbClr val="595959"/>
                </a:solidFill>
                <a:latin typeface="Calibri"/>
              </a:rPr>
              <a:t>Chart Title</a:t>
            </a:r>
          </a:p>
        </c:rich>
      </c:tx>
      <c:layout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momente!$D$5:$D$6</c:f>
              <c:strCache>
                <c:ptCount val="1"/>
                <c:pt idx="0">
                  <c:v>Md [Nm]</c:v>
                </c:pt>
              </c:strCache>
            </c:strRef>
          </c:tx>
          <c:spPr>
            <a:solidFill>
              <a:srgbClr val="5b9bd5"/>
            </a:solidFill>
            <a:ln w="19080">
              <a:solidFill>
                <a:srgbClr val="5b9bd5"/>
              </a:solidFill>
              <a:round/>
            </a:ln>
          </c:spPr>
          <c:marker>
            <c:symbol val="circle"/>
            <c:size val="5"/>
            <c:spPr>
              <a:solidFill>
                <a:srgbClr val="5b9bd5"/>
              </a:solidFill>
            </c:spPr>
          </c:marker>
          <c:xVal>
            <c:numRef>
              <c:f>momente!$A$7:$A$148</c:f>
              <c:numCache>
                <c:formatCode>General</c:formatCode>
                <c:ptCount val="142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  <c:pt idx="71">
                  <c:v>1</c:v>
                </c:pt>
                <c:pt idx="72">
                  <c:v>2</c:v>
                </c:pt>
                <c:pt idx="73">
                  <c:v>3</c:v>
                </c:pt>
                <c:pt idx="74">
                  <c:v>4</c:v>
                </c:pt>
                <c:pt idx="75">
                  <c:v>5</c:v>
                </c:pt>
                <c:pt idx="76">
                  <c:v>6</c:v>
                </c:pt>
                <c:pt idx="77">
                  <c:v>7</c:v>
                </c:pt>
                <c:pt idx="78">
                  <c:v>8</c:v>
                </c:pt>
                <c:pt idx="79">
                  <c:v>9</c:v>
                </c:pt>
                <c:pt idx="80">
                  <c:v>10</c:v>
                </c:pt>
                <c:pt idx="81">
                  <c:v>11</c:v>
                </c:pt>
                <c:pt idx="82">
                  <c:v>12</c:v>
                </c:pt>
                <c:pt idx="83">
                  <c:v>13</c:v>
                </c:pt>
                <c:pt idx="84">
                  <c:v>14</c:v>
                </c:pt>
                <c:pt idx="85">
                  <c:v>15</c:v>
                </c:pt>
                <c:pt idx="86">
                  <c:v>16</c:v>
                </c:pt>
                <c:pt idx="87">
                  <c:v>17</c:v>
                </c:pt>
                <c:pt idx="88">
                  <c:v>18</c:v>
                </c:pt>
                <c:pt idx="89">
                  <c:v>19</c:v>
                </c:pt>
                <c:pt idx="90">
                  <c:v>20</c:v>
                </c:pt>
                <c:pt idx="91">
                  <c:v>21</c:v>
                </c:pt>
                <c:pt idx="92">
                  <c:v>22</c:v>
                </c:pt>
                <c:pt idx="93">
                  <c:v>23</c:v>
                </c:pt>
                <c:pt idx="94">
                  <c:v>24</c:v>
                </c:pt>
                <c:pt idx="95">
                  <c:v>25</c:v>
                </c:pt>
                <c:pt idx="96">
                  <c:v>26</c:v>
                </c:pt>
                <c:pt idx="97">
                  <c:v>27</c:v>
                </c:pt>
                <c:pt idx="98">
                  <c:v>28</c:v>
                </c:pt>
                <c:pt idx="99">
                  <c:v>29</c:v>
                </c:pt>
                <c:pt idx="100">
                  <c:v>30</c:v>
                </c:pt>
                <c:pt idx="101">
                  <c:v>31</c:v>
                </c:pt>
                <c:pt idx="102">
                  <c:v>32</c:v>
                </c:pt>
                <c:pt idx="103">
                  <c:v>33</c:v>
                </c:pt>
                <c:pt idx="104">
                  <c:v>34</c:v>
                </c:pt>
                <c:pt idx="105">
                  <c:v>35</c:v>
                </c:pt>
                <c:pt idx="106">
                  <c:v>36</c:v>
                </c:pt>
                <c:pt idx="107">
                  <c:v>37</c:v>
                </c:pt>
                <c:pt idx="108">
                  <c:v>38</c:v>
                </c:pt>
                <c:pt idx="109">
                  <c:v>39</c:v>
                </c:pt>
                <c:pt idx="110">
                  <c:v>40</c:v>
                </c:pt>
                <c:pt idx="111">
                  <c:v>41</c:v>
                </c:pt>
                <c:pt idx="112">
                  <c:v>42</c:v>
                </c:pt>
                <c:pt idx="113">
                  <c:v>43</c:v>
                </c:pt>
                <c:pt idx="114">
                  <c:v>44</c:v>
                </c:pt>
                <c:pt idx="115">
                  <c:v>45</c:v>
                </c:pt>
                <c:pt idx="116">
                  <c:v>46</c:v>
                </c:pt>
                <c:pt idx="117">
                  <c:v>47</c:v>
                </c:pt>
                <c:pt idx="118">
                  <c:v>48</c:v>
                </c:pt>
                <c:pt idx="119">
                  <c:v>49</c:v>
                </c:pt>
                <c:pt idx="120">
                  <c:v>50</c:v>
                </c:pt>
                <c:pt idx="121">
                  <c:v>51</c:v>
                </c:pt>
                <c:pt idx="122">
                  <c:v>52</c:v>
                </c:pt>
                <c:pt idx="123">
                  <c:v>53</c:v>
                </c:pt>
                <c:pt idx="124">
                  <c:v>54</c:v>
                </c:pt>
                <c:pt idx="125">
                  <c:v>55</c:v>
                </c:pt>
                <c:pt idx="126">
                  <c:v>56</c:v>
                </c:pt>
                <c:pt idx="127">
                  <c:v>57</c:v>
                </c:pt>
                <c:pt idx="128">
                  <c:v>58</c:v>
                </c:pt>
                <c:pt idx="129">
                  <c:v>59</c:v>
                </c:pt>
                <c:pt idx="130">
                  <c:v>60</c:v>
                </c:pt>
                <c:pt idx="131">
                  <c:v>61</c:v>
                </c:pt>
                <c:pt idx="132">
                  <c:v>62</c:v>
                </c:pt>
                <c:pt idx="133">
                  <c:v>63</c:v>
                </c:pt>
                <c:pt idx="134">
                  <c:v>64</c:v>
                </c:pt>
                <c:pt idx="135">
                  <c:v>65</c:v>
                </c:pt>
                <c:pt idx="136">
                  <c:v>66</c:v>
                </c:pt>
                <c:pt idx="137">
                  <c:v>67</c:v>
                </c:pt>
                <c:pt idx="138">
                  <c:v>68</c:v>
                </c:pt>
                <c:pt idx="139">
                  <c:v>69</c:v>
                </c:pt>
                <c:pt idx="140">
                  <c:v>70</c:v>
                </c:pt>
                <c:pt idx="141">
                  <c:v>71</c:v>
                </c:pt>
              </c:numCache>
            </c:numRef>
          </c:xVal>
          <c:yVal>
            <c:numRef>
              <c:f>momente!$D$7:$D$148</c:f>
              <c:numCache>
                <c:formatCode>General</c:formatCode>
                <c:ptCount val="142"/>
                <c:pt idx="0">
                  <c:v>0</c:v>
                </c:pt>
                <c:pt idx="1">
                  <c:v>5685.6</c:v>
                </c:pt>
                <c:pt idx="2">
                  <c:v>11206.4</c:v>
                </c:pt>
                <c:pt idx="3">
                  <c:v>16562.4</c:v>
                </c:pt>
                <c:pt idx="4">
                  <c:v>21753.6</c:v>
                </c:pt>
                <c:pt idx="5">
                  <c:v>26780</c:v>
                </c:pt>
                <c:pt idx="6">
                  <c:v>31641.6</c:v>
                </c:pt>
                <c:pt idx="7">
                  <c:v>36338.4</c:v>
                </c:pt>
                <c:pt idx="8">
                  <c:v>40870.4</c:v>
                </c:pt>
                <c:pt idx="9">
                  <c:v>45237.6</c:v>
                </c:pt>
                <c:pt idx="10">
                  <c:v>49440</c:v>
                </c:pt>
                <c:pt idx="11">
                  <c:v>53477.6</c:v>
                </c:pt>
                <c:pt idx="12">
                  <c:v>57350.4</c:v>
                </c:pt>
                <c:pt idx="13">
                  <c:v>61058.4</c:v>
                </c:pt>
                <c:pt idx="14">
                  <c:v>64601.6</c:v>
                </c:pt>
                <c:pt idx="15">
                  <c:v>67980</c:v>
                </c:pt>
                <c:pt idx="16">
                  <c:v>71193.6</c:v>
                </c:pt>
                <c:pt idx="17">
                  <c:v>74242.4</c:v>
                </c:pt>
                <c:pt idx="18">
                  <c:v>77126.4</c:v>
                </c:pt>
                <c:pt idx="19">
                  <c:v>79845.6</c:v>
                </c:pt>
                <c:pt idx="20">
                  <c:v>82400</c:v>
                </c:pt>
                <c:pt idx="21">
                  <c:v>84789.6</c:v>
                </c:pt>
                <c:pt idx="22">
                  <c:v>87014.4</c:v>
                </c:pt>
                <c:pt idx="23">
                  <c:v>89074.4</c:v>
                </c:pt>
                <c:pt idx="24">
                  <c:v>90969.6</c:v>
                </c:pt>
                <c:pt idx="25">
                  <c:v>92700</c:v>
                </c:pt>
                <c:pt idx="26">
                  <c:v>94265.6</c:v>
                </c:pt>
                <c:pt idx="27">
                  <c:v>95666.4</c:v>
                </c:pt>
                <c:pt idx="28">
                  <c:v>96902.4</c:v>
                </c:pt>
                <c:pt idx="29">
                  <c:v>97973.6</c:v>
                </c:pt>
                <c:pt idx="30">
                  <c:v>98880</c:v>
                </c:pt>
                <c:pt idx="31">
                  <c:v>99621.6</c:v>
                </c:pt>
                <c:pt idx="32">
                  <c:v>100198.4</c:v>
                </c:pt>
                <c:pt idx="33">
                  <c:v>100610.4</c:v>
                </c:pt>
                <c:pt idx="34">
                  <c:v>100857.6</c:v>
                </c:pt>
                <c:pt idx="35">
                  <c:v>100940</c:v>
                </c:pt>
                <c:pt idx="36">
                  <c:v>100857.6</c:v>
                </c:pt>
                <c:pt idx="37">
                  <c:v>100610.4</c:v>
                </c:pt>
                <c:pt idx="38">
                  <c:v>100198.4</c:v>
                </c:pt>
                <c:pt idx="39">
                  <c:v>99621.6</c:v>
                </c:pt>
                <c:pt idx="40">
                  <c:v>98880</c:v>
                </c:pt>
                <c:pt idx="41">
                  <c:v>97973.6</c:v>
                </c:pt>
                <c:pt idx="42">
                  <c:v>96902.4</c:v>
                </c:pt>
                <c:pt idx="43">
                  <c:v>95666.4</c:v>
                </c:pt>
                <c:pt idx="44">
                  <c:v>94265.6</c:v>
                </c:pt>
                <c:pt idx="45">
                  <c:v>92700</c:v>
                </c:pt>
                <c:pt idx="46">
                  <c:v>90969.6</c:v>
                </c:pt>
                <c:pt idx="47">
                  <c:v>89074.4</c:v>
                </c:pt>
                <c:pt idx="48">
                  <c:v>87014.4</c:v>
                </c:pt>
                <c:pt idx="49">
                  <c:v>84789.6</c:v>
                </c:pt>
                <c:pt idx="50">
                  <c:v>82400</c:v>
                </c:pt>
                <c:pt idx="51">
                  <c:v>79845.6000000001</c:v>
                </c:pt>
                <c:pt idx="52">
                  <c:v>77126.4000000001</c:v>
                </c:pt>
                <c:pt idx="53">
                  <c:v>74242.4000000001</c:v>
                </c:pt>
                <c:pt idx="54">
                  <c:v>71193.6000000001</c:v>
                </c:pt>
                <c:pt idx="55">
                  <c:v>67980.0000000001</c:v>
                </c:pt>
                <c:pt idx="56">
                  <c:v>64601.6000000002</c:v>
                </c:pt>
                <c:pt idx="57">
                  <c:v>61058.4000000002</c:v>
                </c:pt>
                <c:pt idx="58">
                  <c:v>57350.4000000002</c:v>
                </c:pt>
                <c:pt idx="59">
                  <c:v>53477.6000000002</c:v>
                </c:pt>
                <c:pt idx="60">
                  <c:v>49440.0000000002</c:v>
                </c:pt>
                <c:pt idx="61">
                  <c:v>45237.6000000003</c:v>
                </c:pt>
                <c:pt idx="62">
                  <c:v>40870.4000000003</c:v>
                </c:pt>
                <c:pt idx="63">
                  <c:v>36338.4000000003</c:v>
                </c:pt>
                <c:pt idx="64">
                  <c:v>31641.6000000003</c:v>
                </c:pt>
                <c:pt idx="65">
                  <c:v>26780.0000000003</c:v>
                </c:pt>
                <c:pt idx="66">
                  <c:v>21753.6000000004</c:v>
                </c:pt>
                <c:pt idx="67">
                  <c:v>16562.4000000004</c:v>
                </c:pt>
                <c:pt idx="68">
                  <c:v>11206.4000000004</c:v>
                </c:pt>
                <c:pt idx="69">
                  <c:v>5685.60000000048</c:v>
                </c:pt>
                <c:pt idx="70">
                  <c:v>0</c:v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</c:numCache>
            </c:numRef>
          </c:yVal>
          <c:smooth val="1"/>
        </c:ser>
        <c:ser>
          <c:idx val="1"/>
          <c:order val="1"/>
          <c:tx>
            <c:strRef>
              <c:f>momente!$E$5:$E$6</c:f>
              <c:strCache>
                <c:ptCount val="1"/>
                <c:pt idx="0">
                  <c:v>Mz1 [Nm]</c:v>
                </c:pt>
              </c:strCache>
            </c:strRef>
          </c:tx>
          <c:spPr>
            <a:solidFill>
              <a:srgbClr val="ed7d31"/>
            </a:solidFill>
            <a:ln w="19080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xVal>
            <c:numRef>
              <c:f>momente!$A$7:$A$148</c:f>
              <c:numCache>
                <c:formatCode>General</c:formatCode>
                <c:ptCount val="142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  <c:pt idx="71">
                  <c:v>1</c:v>
                </c:pt>
                <c:pt idx="72">
                  <c:v>2</c:v>
                </c:pt>
                <c:pt idx="73">
                  <c:v>3</c:v>
                </c:pt>
                <c:pt idx="74">
                  <c:v>4</c:v>
                </c:pt>
                <c:pt idx="75">
                  <c:v>5</c:v>
                </c:pt>
                <c:pt idx="76">
                  <c:v>6</c:v>
                </c:pt>
                <c:pt idx="77">
                  <c:v>7</c:v>
                </c:pt>
                <c:pt idx="78">
                  <c:v>8</c:v>
                </c:pt>
                <c:pt idx="79">
                  <c:v>9</c:v>
                </c:pt>
                <c:pt idx="80">
                  <c:v>10</c:v>
                </c:pt>
                <c:pt idx="81">
                  <c:v>11</c:v>
                </c:pt>
                <c:pt idx="82">
                  <c:v>12</c:v>
                </c:pt>
                <c:pt idx="83">
                  <c:v>13</c:v>
                </c:pt>
                <c:pt idx="84">
                  <c:v>14</c:v>
                </c:pt>
                <c:pt idx="85">
                  <c:v>15</c:v>
                </c:pt>
                <c:pt idx="86">
                  <c:v>16</c:v>
                </c:pt>
                <c:pt idx="87">
                  <c:v>17</c:v>
                </c:pt>
                <c:pt idx="88">
                  <c:v>18</c:v>
                </c:pt>
                <c:pt idx="89">
                  <c:v>19</c:v>
                </c:pt>
                <c:pt idx="90">
                  <c:v>20</c:v>
                </c:pt>
                <c:pt idx="91">
                  <c:v>21</c:v>
                </c:pt>
                <c:pt idx="92">
                  <c:v>22</c:v>
                </c:pt>
                <c:pt idx="93">
                  <c:v>23</c:v>
                </c:pt>
                <c:pt idx="94">
                  <c:v>24</c:v>
                </c:pt>
                <c:pt idx="95">
                  <c:v>25</c:v>
                </c:pt>
                <c:pt idx="96">
                  <c:v>26</c:v>
                </c:pt>
                <c:pt idx="97">
                  <c:v>27</c:v>
                </c:pt>
                <c:pt idx="98">
                  <c:v>28</c:v>
                </c:pt>
                <c:pt idx="99">
                  <c:v>29</c:v>
                </c:pt>
                <c:pt idx="100">
                  <c:v>30</c:v>
                </c:pt>
                <c:pt idx="101">
                  <c:v>31</c:v>
                </c:pt>
                <c:pt idx="102">
                  <c:v>32</c:v>
                </c:pt>
                <c:pt idx="103">
                  <c:v>33</c:v>
                </c:pt>
                <c:pt idx="104">
                  <c:v>34</c:v>
                </c:pt>
                <c:pt idx="105">
                  <c:v>35</c:v>
                </c:pt>
                <c:pt idx="106">
                  <c:v>36</c:v>
                </c:pt>
                <c:pt idx="107">
                  <c:v>37</c:v>
                </c:pt>
                <c:pt idx="108">
                  <c:v>38</c:v>
                </c:pt>
                <c:pt idx="109">
                  <c:v>39</c:v>
                </c:pt>
                <c:pt idx="110">
                  <c:v>40</c:v>
                </c:pt>
                <c:pt idx="111">
                  <c:v>41</c:v>
                </c:pt>
                <c:pt idx="112">
                  <c:v>42</c:v>
                </c:pt>
                <c:pt idx="113">
                  <c:v>43</c:v>
                </c:pt>
                <c:pt idx="114">
                  <c:v>44</c:v>
                </c:pt>
                <c:pt idx="115">
                  <c:v>45</c:v>
                </c:pt>
                <c:pt idx="116">
                  <c:v>46</c:v>
                </c:pt>
                <c:pt idx="117">
                  <c:v>47</c:v>
                </c:pt>
                <c:pt idx="118">
                  <c:v>48</c:v>
                </c:pt>
                <c:pt idx="119">
                  <c:v>49</c:v>
                </c:pt>
                <c:pt idx="120">
                  <c:v>50</c:v>
                </c:pt>
                <c:pt idx="121">
                  <c:v>51</c:v>
                </c:pt>
                <c:pt idx="122">
                  <c:v>52</c:v>
                </c:pt>
                <c:pt idx="123">
                  <c:v>53</c:v>
                </c:pt>
                <c:pt idx="124">
                  <c:v>54</c:v>
                </c:pt>
                <c:pt idx="125">
                  <c:v>55</c:v>
                </c:pt>
                <c:pt idx="126">
                  <c:v>56</c:v>
                </c:pt>
                <c:pt idx="127">
                  <c:v>57</c:v>
                </c:pt>
                <c:pt idx="128">
                  <c:v>58</c:v>
                </c:pt>
                <c:pt idx="129">
                  <c:v>59</c:v>
                </c:pt>
                <c:pt idx="130">
                  <c:v>60</c:v>
                </c:pt>
                <c:pt idx="131">
                  <c:v>61</c:v>
                </c:pt>
                <c:pt idx="132">
                  <c:v>62</c:v>
                </c:pt>
                <c:pt idx="133">
                  <c:v>63</c:v>
                </c:pt>
                <c:pt idx="134">
                  <c:v>64</c:v>
                </c:pt>
                <c:pt idx="135">
                  <c:v>65</c:v>
                </c:pt>
                <c:pt idx="136">
                  <c:v>66</c:v>
                </c:pt>
                <c:pt idx="137">
                  <c:v>67</c:v>
                </c:pt>
                <c:pt idx="138">
                  <c:v>68</c:v>
                </c:pt>
                <c:pt idx="139">
                  <c:v>69</c:v>
                </c:pt>
                <c:pt idx="140">
                  <c:v>70</c:v>
                </c:pt>
                <c:pt idx="141">
                  <c:v>71</c:v>
                </c:pt>
              </c:numCache>
            </c:numRef>
          </c:xVal>
          <c:yVal>
            <c:numRef>
              <c:f>momente!$E$7:$E$148</c:f>
              <c:numCache>
                <c:formatCode>General</c:formatCode>
                <c:ptCount val="142"/>
                <c:pt idx="0">
                  <c:v>0</c:v>
                </c:pt>
                <c:pt idx="1">
                  <c:v>3428.57142857143</c:v>
                </c:pt>
                <c:pt idx="2">
                  <c:v>6857.14285714286</c:v>
                </c:pt>
                <c:pt idx="3">
                  <c:v>10285.7142857143</c:v>
                </c:pt>
                <c:pt idx="4">
                  <c:v>13714.2857142857</c:v>
                </c:pt>
                <c:pt idx="5">
                  <c:v>17142.8571428571</c:v>
                </c:pt>
                <c:pt idx="6">
                  <c:v>20571.4285714286</c:v>
                </c:pt>
                <c:pt idx="7">
                  <c:v>24000</c:v>
                </c:pt>
                <c:pt idx="8">
                  <c:v>27428.5714285714</c:v>
                </c:pt>
                <c:pt idx="9">
                  <c:v>30857.1428571429</c:v>
                </c:pt>
                <c:pt idx="10">
                  <c:v>34285.7142857143</c:v>
                </c:pt>
                <c:pt idx="11">
                  <c:v>33714.2857142857</c:v>
                </c:pt>
                <c:pt idx="12">
                  <c:v>33142.8571428571</c:v>
                </c:pt>
                <c:pt idx="13">
                  <c:v>32571.4285714286</c:v>
                </c:pt>
                <c:pt idx="14">
                  <c:v>32000</c:v>
                </c:pt>
                <c:pt idx="15">
                  <c:v>31428.5714285714</c:v>
                </c:pt>
                <c:pt idx="16">
                  <c:v>30857.1428571429</c:v>
                </c:pt>
                <c:pt idx="17">
                  <c:v>30285.7142857143</c:v>
                </c:pt>
                <c:pt idx="18">
                  <c:v>29714.2857142857</c:v>
                </c:pt>
                <c:pt idx="19">
                  <c:v>29142.8571428571</c:v>
                </c:pt>
                <c:pt idx="20">
                  <c:v>28571.4285714286</c:v>
                </c:pt>
                <c:pt idx="21">
                  <c:v>28000</c:v>
                </c:pt>
                <c:pt idx="22">
                  <c:v>27428.5714285714</c:v>
                </c:pt>
                <c:pt idx="23">
                  <c:v>26857.1428571429</c:v>
                </c:pt>
                <c:pt idx="24">
                  <c:v>26285.7142857143</c:v>
                </c:pt>
                <c:pt idx="25">
                  <c:v>25714.2857142857</c:v>
                </c:pt>
                <c:pt idx="26">
                  <c:v>25142.8571428571</c:v>
                </c:pt>
                <c:pt idx="27">
                  <c:v>24571.4285714286</c:v>
                </c:pt>
                <c:pt idx="28">
                  <c:v>24000</c:v>
                </c:pt>
                <c:pt idx="29">
                  <c:v>23428.5714285714</c:v>
                </c:pt>
                <c:pt idx="30">
                  <c:v>22857.1428571429</c:v>
                </c:pt>
                <c:pt idx="31">
                  <c:v>22285.7142857143</c:v>
                </c:pt>
                <c:pt idx="32">
                  <c:v>21714.2857142857</c:v>
                </c:pt>
                <c:pt idx="33">
                  <c:v>21142.8571428571</c:v>
                </c:pt>
                <c:pt idx="34">
                  <c:v>20571.4285714286</c:v>
                </c:pt>
                <c:pt idx="35">
                  <c:v>20000</c:v>
                </c:pt>
                <c:pt idx="36">
                  <c:v>19428.5714285714</c:v>
                </c:pt>
                <c:pt idx="37">
                  <c:v>18857.1428571428</c:v>
                </c:pt>
                <c:pt idx="38">
                  <c:v>18285.7142857143</c:v>
                </c:pt>
                <c:pt idx="39">
                  <c:v>17714.2857142857</c:v>
                </c:pt>
                <c:pt idx="40">
                  <c:v>17142.8571428571</c:v>
                </c:pt>
                <c:pt idx="41">
                  <c:v>16571.4285714286</c:v>
                </c:pt>
                <c:pt idx="42">
                  <c:v>16000</c:v>
                </c:pt>
                <c:pt idx="43">
                  <c:v>15428.5714285714</c:v>
                </c:pt>
                <c:pt idx="44">
                  <c:v>14857.1428571429</c:v>
                </c:pt>
                <c:pt idx="45">
                  <c:v>14285.7142857143</c:v>
                </c:pt>
                <c:pt idx="46">
                  <c:v>13714.2857142857</c:v>
                </c:pt>
                <c:pt idx="47">
                  <c:v>13142.8571428571</c:v>
                </c:pt>
                <c:pt idx="48">
                  <c:v>12571.4285714286</c:v>
                </c:pt>
                <c:pt idx="49">
                  <c:v>12000</c:v>
                </c:pt>
                <c:pt idx="50">
                  <c:v>11428.5714285714</c:v>
                </c:pt>
                <c:pt idx="51">
                  <c:v>10857.1428571429</c:v>
                </c:pt>
                <c:pt idx="52">
                  <c:v>10285.7142857143</c:v>
                </c:pt>
                <c:pt idx="53">
                  <c:v>9714.28571428573</c:v>
                </c:pt>
                <c:pt idx="54">
                  <c:v>9142.85714285716</c:v>
                </c:pt>
                <c:pt idx="55">
                  <c:v>8571.42857142859</c:v>
                </c:pt>
                <c:pt idx="56">
                  <c:v>8000.00000000002</c:v>
                </c:pt>
                <c:pt idx="57">
                  <c:v>7428.57142857145</c:v>
                </c:pt>
                <c:pt idx="58">
                  <c:v>6857.14285714288</c:v>
                </c:pt>
                <c:pt idx="59">
                  <c:v>6285.71428571431</c:v>
                </c:pt>
                <c:pt idx="60">
                  <c:v>5714.28571428574</c:v>
                </c:pt>
                <c:pt idx="61">
                  <c:v>5142.85714285718</c:v>
                </c:pt>
                <c:pt idx="62">
                  <c:v>4571.42857142861</c:v>
                </c:pt>
                <c:pt idx="63">
                  <c:v>4000.00000000004</c:v>
                </c:pt>
                <c:pt idx="64">
                  <c:v>3428.57142857147</c:v>
                </c:pt>
                <c:pt idx="65">
                  <c:v>2857.1428571429</c:v>
                </c:pt>
                <c:pt idx="66">
                  <c:v>2285.71428571433</c:v>
                </c:pt>
                <c:pt idx="67">
                  <c:v>1714.28571428576</c:v>
                </c:pt>
                <c:pt idx="68">
                  <c:v>1142.85714285719</c:v>
                </c:pt>
                <c:pt idx="69">
                  <c:v>571.42857142862</c:v>
                </c:pt>
                <c:pt idx="70">
                  <c:v>0</c:v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</c:numCache>
            </c:numRef>
          </c:yVal>
          <c:smooth val="1"/>
        </c:ser>
        <c:ser>
          <c:idx val="2"/>
          <c:order val="2"/>
          <c:tx>
            <c:strRef>
              <c:f>momente!$F$5:$F$6</c:f>
              <c:strCache>
                <c:ptCount val="1"/>
                <c:pt idx="0">
                  <c:v>Mz2 [Nm]</c:v>
                </c:pt>
              </c:strCache>
            </c:strRef>
          </c:tx>
          <c:spPr>
            <a:solidFill>
              <a:srgbClr val="a5a5a5"/>
            </a:solidFill>
            <a:ln w="19080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xVal>
            <c:numRef>
              <c:f>momente!$A$7:$A$148</c:f>
              <c:numCache>
                <c:formatCode>General</c:formatCode>
                <c:ptCount val="142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  <c:pt idx="71">
                  <c:v>1</c:v>
                </c:pt>
                <c:pt idx="72">
                  <c:v>2</c:v>
                </c:pt>
                <c:pt idx="73">
                  <c:v>3</c:v>
                </c:pt>
                <c:pt idx="74">
                  <c:v>4</c:v>
                </c:pt>
                <c:pt idx="75">
                  <c:v>5</c:v>
                </c:pt>
                <c:pt idx="76">
                  <c:v>6</c:v>
                </c:pt>
                <c:pt idx="77">
                  <c:v>7</c:v>
                </c:pt>
                <c:pt idx="78">
                  <c:v>8</c:v>
                </c:pt>
                <c:pt idx="79">
                  <c:v>9</c:v>
                </c:pt>
                <c:pt idx="80">
                  <c:v>10</c:v>
                </c:pt>
                <c:pt idx="81">
                  <c:v>11</c:v>
                </c:pt>
                <c:pt idx="82">
                  <c:v>12</c:v>
                </c:pt>
                <c:pt idx="83">
                  <c:v>13</c:v>
                </c:pt>
                <c:pt idx="84">
                  <c:v>14</c:v>
                </c:pt>
                <c:pt idx="85">
                  <c:v>15</c:v>
                </c:pt>
                <c:pt idx="86">
                  <c:v>16</c:v>
                </c:pt>
                <c:pt idx="87">
                  <c:v>17</c:v>
                </c:pt>
                <c:pt idx="88">
                  <c:v>18</c:v>
                </c:pt>
                <c:pt idx="89">
                  <c:v>19</c:v>
                </c:pt>
                <c:pt idx="90">
                  <c:v>20</c:v>
                </c:pt>
                <c:pt idx="91">
                  <c:v>21</c:v>
                </c:pt>
                <c:pt idx="92">
                  <c:v>22</c:v>
                </c:pt>
                <c:pt idx="93">
                  <c:v>23</c:v>
                </c:pt>
                <c:pt idx="94">
                  <c:v>24</c:v>
                </c:pt>
                <c:pt idx="95">
                  <c:v>25</c:v>
                </c:pt>
                <c:pt idx="96">
                  <c:v>26</c:v>
                </c:pt>
                <c:pt idx="97">
                  <c:v>27</c:v>
                </c:pt>
                <c:pt idx="98">
                  <c:v>28</c:v>
                </c:pt>
                <c:pt idx="99">
                  <c:v>29</c:v>
                </c:pt>
                <c:pt idx="100">
                  <c:v>30</c:v>
                </c:pt>
                <c:pt idx="101">
                  <c:v>31</c:v>
                </c:pt>
                <c:pt idx="102">
                  <c:v>32</c:v>
                </c:pt>
                <c:pt idx="103">
                  <c:v>33</c:v>
                </c:pt>
                <c:pt idx="104">
                  <c:v>34</c:v>
                </c:pt>
                <c:pt idx="105">
                  <c:v>35</c:v>
                </c:pt>
                <c:pt idx="106">
                  <c:v>36</c:v>
                </c:pt>
                <c:pt idx="107">
                  <c:v>37</c:v>
                </c:pt>
                <c:pt idx="108">
                  <c:v>38</c:v>
                </c:pt>
                <c:pt idx="109">
                  <c:v>39</c:v>
                </c:pt>
                <c:pt idx="110">
                  <c:v>40</c:v>
                </c:pt>
                <c:pt idx="111">
                  <c:v>41</c:v>
                </c:pt>
                <c:pt idx="112">
                  <c:v>42</c:v>
                </c:pt>
                <c:pt idx="113">
                  <c:v>43</c:v>
                </c:pt>
                <c:pt idx="114">
                  <c:v>44</c:v>
                </c:pt>
                <c:pt idx="115">
                  <c:v>45</c:v>
                </c:pt>
                <c:pt idx="116">
                  <c:v>46</c:v>
                </c:pt>
                <c:pt idx="117">
                  <c:v>47</c:v>
                </c:pt>
                <c:pt idx="118">
                  <c:v>48</c:v>
                </c:pt>
                <c:pt idx="119">
                  <c:v>49</c:v>
                </c:pt>
                <c:pt idx="120">
                  <c:v>50</c:v>
                </c:pt>
                <c:pt idx="121">
                  <c:v>51</c:v>
                </c:pt>
                <c:pt idx="122">
                  <c:v>52</c:v>
                </c:pt>
                <c:pt idx="123">
                  <c:v>53</c:v>
                </c:pt>
                <c:pt idx="124">
                  <c:v>54</c:v>
                </c:pt>
                <c:pt idx="125">
                  <c:v>55</c:v>
                </c:pt>
                <c:pt idx="126">
                  <c:v>56</c:v>
                </c:pt>
                <c:pt idx="127">
                  <c:v>57</c:v>
                </c:pt>
                <c:pt idx="128">
                  <c:v>58</c:v>
                </c:pt>
                <c:pt idx="129">
                  <c:v>59</c:v>
                </c:pt>
                <c:pt idx="130">
                  <c:v>60</c:v>
                </c:pt>
                <c:pt idx="131">
                  <c:v>61</c:v>
                </c:pt>
                <c:pt idx="132">
                  <c:v>62</c:v>
                </c:pt>
                <c:pt idx="133">
                  <c:v>63</c:v>
                </c:pt>
                <c:pt idx="134">
                  <c:v>64</c:v>
                </c:pt>
                <c:pt idx="135">
                  <c:v>65</c:v>
                </c:pt>
                <c:pt idx="136">
                  <c:v>66</c:v>
                </c:pt>
                <c:pt idx="137">
                  <c:v>67</c:v>
                </c:pt>
                <c:pt idx="138">
                  <c:v>68</c:v>
                </c:pt>
                <c:pt idx="139">
                  <c:v>69</c:v>
                </c:pt>
                <c:pt idx="140">
                  <c:v>70</c:v>
                </c:pt>
                <c:pt idx="141">
                  <c:v>71</c:v>
                </c:pt>
              </c:numCache>
            </c:numRef>
          </c:xVal>
          <c:yVal>
            <c:numRef>
              <c:f>momente!$F$7:$F$148</c:f>
              <c:numCache>
                <c:formatCode>General</c:formatCode>
                <c:ptCount val="142"/>
                <c:pt idx="0">
                  <c:v>0</c:v>
                </c:pt>
                <c:pt idx="1">
                  <c:v>2142.85714285714</c:v>
                </c:pt>
                <c:pt idx="2">
                  <c:v>4285.71428571429</c:v>
                </c:pt>
                <c:pt idx="3">
                  <c:v>6428.57142857143</c:v>
                </c:pt>
                <c:pt idx="4">
                  <c:v>8571.42857142857</c:v>
                </c:pt>
                <c:pt idx="5">
                  <c:v>10714.2857142857</c:v>
                </c:pt>
                <c:pt idx="6">
                  <c:v>12857.1428571429</c:v>
                </c:pt>
                <c:pt idx="7">
                  <c:v>15000</c:v>
                </c:pt>
                <c:pt idx="8">
                  <c:v>17142.8571428571</c:v>
                </c:pt>
                <c:pt idx="9">
                  <c:v>19285.7142857143</c:v>
                </c:pt>
                <c:pt idx="10">
                  <c:v>21428.5714285714</c:v>
                </c:pt>
                <c:pt idx="11">
                  <c:v>23571.4285714286</c:v>
                </c:pt>
                <c:pt idx="12">
                  <c:v>25714.2857142857</c:v>
                </c:pt>
                <c:pt idx="13">
                  <c:v>27857.1428571429</c:v>
                </c:pt>
                <c:pt idx="14">
                  <c:v>30000</c:v>
                </c:pt>
                <c:pt idx="15">
                  <c:v>32142.8571428571</c:v>
                </c:pt>
                <c:pt idx="16">
                  <c:v>34285.7142857143</c:v>
                </c:pt>
                <c:pt idx="17">
                  <c:v>36428.5714285714</c:v>
                </c:pt>
                <c:pt idx="18">
                  <c:v>38571.4285714286</c:v>
                </c:pt>
                <c:pt idx="19">
                  <c:v>40714.2857142857</c:v>
                </c:pt>
                <c:pt idx="20">
                  <c:v>42857.1428571429</c:v>
                </c:pt>
                <c:pt idx="21">
                  <c:v>45000</c:v>
                </c:pt>
                <c:pt idx="22">
                  <c:v>47142.8571428572</c:v>
                </c:pt>
                <c:pt idx="23">
                  <c:v>49285.7142857143</c:v>
                </c:pt>
                <c:pt idx="24">
                  <c:v>51428.5714285714</c:v>
                </c:pt>
                <c:pt idx="25">
                  <c:v>53571.4285714286</c:v>
                </c:pt>
                <c:pt idx="26">
                  <c:v>55714.2857142857</c:v>
                </c:pt>
                <c:pt idx="27">
                  <c:v>57857.1428571429</c:v>
                </c:pt>
                <c:pt idx="28">
                  <c:v>60000</c:v>
                </c:pt>
                <c:pt idx="29">
                  <c:v>62142.8571428572</c:v>
                </c:pt>
                <c:pt idx="30">
                  <c:v>64285.7142857143</c:v>
                </c:pt>
                <c:pt idx="31">
                  <c:v>66428.5714285715</c:v>
                </c:pt>
                <c:pt idx="32">
                  <c:v>68571.4285714286</c:v>
                </c:pt>
                <c:pt idx="33">
                  <c:v>68714.2857142857</c:v>
                </c:pt>
                <c:pt idx="34">
                  <c:v>66857.1428571428</c:v>
                </c:pt>
                <c:pt idx="35">
                  <c:v>65000</c:v>
                </c:pt>
                <c:pt idx="36">
                  <c:v>63142.8571428571</c:v>
                </c:pt>
                <c:pt idx="37">
                  <c:v>61285.7142857142</c:v>
                </c:pt>
                <c:pt idx="38">
                  <c:v>59428.5714285714</c:v>
                </c:pt>
                <c:pt idx="39">
                  <c:v>57571.4285714285</c:v>
                </c:pt>
                <c:pt idx="40">
                  <c:v>55714.2857142857</c:v>
                </c:pt>
                <c:pt idx="41">
                  <c:v>53857.1428571428</c:v>
                </c:pt>
                <c:pt idx="42">
                  <c:v>52000</c:v>
                </c:pt>
                <c:pt idx="43">
                  <c:v>50142.8571428571</c:v>
                </c:pt>
                <c:pt idx="44">
                  <c:v>48285.7142857143</c:v>
                </c:pt>
                <c:pt idx="45">
                  <c:v>46428.5714285714</c:v>
                </c:pt>
                <c:pt idx="46">
                  <c:v>44571.4285714286</c:v>
                </c:pt>
                <c:pt idx="47">
                  <c:v>42714.2857142857</c:v>
                </c:pt>
                <c:pt idx="48">
                  <c:v>40857.1428571429</c:v>
                </c:pt>
                <c:pt idx="49">
                  <c:v>39000</c:v>
                </c:pt>
                <c:pt idx="50">
                  <c:v>37142.8571428572</c:v>
                </c:pt>
                <c:pt idx="51">
                  <c:v>35285.7142857143</c:v>
                </c:pt>
                <c:pt idx="52">
                  <c:v>33428.5714285715</c:v>
                </c:pt>
                <c:pt idx="53">
                  <c:v>31571.4285714286</c:v>
                </c:pt>
                <c:pt idx="54">
                  <c:v>29714.2857142858</c:v>
                </c:pt>
                <c:pt idx="55">
                  <c:v>27857.1428571429</c:v>
                </c:pt>
                <c:pt idx="56">
                  <c:v>26000.0000000001</c:v>
                </c:pt>
                <c:pt idx="57">
                  <c:v>24142.8571428572</c:v>
                </c:pt>
                <c:pt idx="58">
                  <c:v>22285.7142857144</c:v>
                </c:pt>
                <c:pt idx="59">
                  <c:v>20428.5714285715</c:v>
                </c:pt>
                <c:pt idx="60">
                  <c:v>18571.4285714287</c:v>
                </c:pt>
                <c:pt idx="61">
                  <c:v>16714.2857142858</c:v>
                </c:pt>
                <c:pt idx="62">
                  <c:v>14857.142857143</c:v>
                </c:pt>
                <c:pt idx="63">
                  <c:v>13000.0000000001</c:v>
                </c:pt>
                <c:pt idx="64">
                  <c:v>11142.8571428573</c:v>
                </c:pt>
                <c:pt idx="65">
                  <c:v>9285.71428571442</c:v>
                </c:pt>
                <c:pt idx="66">
                  <c:v>7428.57142857157</c:v>
                </c:pt>
                <c:pt idx="67">
                  <c:v>5571.42857142872</c:v>
                </c:pt>
                <c:pt idx="68">
                  <c:v>3714.28571428587</c:v>
                </c:pt>
                <c:pt idx="69">
                  <c:v>1857.14285714302</c:v>
                </c:pt>
                <c:pt idx="70">
                  <c:v>0</c:v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</c:numCache>
            </c:numRef>
          </c:yVal>
          <c:smooth val="1"/>
        </c:ser>
        <c:ser>
          <c:idx val="3"/>
          <c:order val="3"/>
          <c:tx>
            <c:strRef>
              <c:f>momente!$G$5:$G$6</c:f>
              <c:strCache>
                <c:ptCount val="1"/>
                <c:pt idx="0">
                  <c:v>Mges [Nm]</c:v>
                </c:pt>
              </c:strCache>
            </c:strRef>
          </c:tx>
          <c:spPr>
            <a:solidFill>
              <a:srgbClr val="ffc000"/>
            </a:solidFill>
            <a:ln w="19080">
              <a:solidFill>
                <a:srgbClr val="ffc000"/>
              </a:solidFill>
              <a:round/>
            </a:ln>
          </c:spPr>
          <c:marker>
            <c:symbol val="circle"/>
            <c:size val="5"/>
            <c:spPr>
              <a:solidFill>
                <a:srgbClr val="ffc000"/>
              </a:solidFill>
            </c:spPr>
          </c:marker>
          <c:xVal>
            <c:numRef>
              <c:f>momente!$A$7:$A$148</c:f>
              <c:numCache>
                <c:formatCode>General</c:formatCode>
                <c:ptCount val="142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  <c:pt idx="71">
                  <c:v>1</c:v>
                </c:pt>
                <c:pt idx="72">
                  <c:v>2</c:v>
                </c:pt>
                <c:pt idx="73">
                  <c:v>3</c:v>
                </c:pt>
                <c:pt idx="74">
                  <c:v>4</c:v>
                </c:pt>
                <c:pt idx="75">
                  <c:v>5</c:v>
                </c:pt>
                <c:pt idx="76">
                  <c:v>6</c:v>
                </c:pt>
                <c:pt idx="77">
                  <c:v>7</c:v>
                </c:pt>
                <c:pt idx="78">
                  <c:v>8</c:v>
                </c:pt>
                <c:pt idx="79">
                  <c:v>9</c:v>
                </c:pt>
                <c:pt idx="80">
                  <c:v>10</c:v>
                </c:pt>
                <c:pt idx="81">
                  <c:v>11</c:v>
                </c:pt>
                <c:pt idx="82">
                  <c:v>12</c:v>
                </c:pt>
                <c:pt idx="83">
                  <c:v>13</c:v>
                </c:pt>
                <c:pt idx="84">
                  <c:v>14</c:v>
                </c:pt>
                <c:pt idx="85">
                  <c:v>15</c:v>
                </c:pt>
                <c:pt idx="86">
                  <c:v>16</c:v>
                </c:pt>
                <c:pt idx="87">
                  <c:v>17</c:v>
                </c:pt>
                <c:pt idx="88">
                  <c:v>18</c:v>
                </c:pt>
                <c:pt idx="89">
                  <c:v>19</c:v>
                </c:pt>
                <c:pt idx="90">
                  <c:v>20</c:v>
                </c:pt>
                <c:pt idx="91">
                  <c:v>21</c:v>
                </c:pt>
                <c:pt idx="92">
                  <c:v>22</c:v>
                </c:pt>
                <c:pt idx="93">
                  <c:v>23</c:v>
                </c:pt>
                <c:pt idx="94">
                  <c:v>24</c:v>
                </c:pt>
                <c:pt idx="95">
                  <c:v>25</c:v>
                </c:pt>
                <c:pt idx="96">
                  <c:v>26</c:v>
                </c:pt>
                <c:pt idx="97">
                  <c:v>27</c:v>
                </c:pt>
                <c:pt idx="98">
                  <c:v>28</c:v>
                </c:pt>
                <c:pt idx="99">
                  <c:v>29</c:v>
                </c:pt>
                <c:pt idx="100">
                  <c:v>30</c:v>
                </c:pt>
                <c:pt idx="101">
                  <c:v>31</c:v>
                </c:pt>
                <c:pt idx="102">
                  <c:v>32</c:v>
                </c:pt>
                <c:pt idx="103">
                  <c:v>33</c:v>
                </c:pt>
                <c:pt idx="104">
                  <c:v>34</c:v>
                </c:pt>
                <c:pt idx="105">
                  <c:v>35</c:v>
                </c:pt>
                <c:pt idx="106">
                  <c:v>36</c:v>
                </c:pt>
                <c:pt idx="107">
                  <c:v>37</c:v>
                </c:pt>
                <c:pt idx="108">
                  <c:v>38</c:v>
                </c:pt>
                <c:pt idx="109">
                  <c:v>39</c:v>
                </c:pt>
                <c:pt idx="110">
                  <c:v>40</c:v>
                </c:pt>
                <c:pt idx="111">
                  <c:v>41</c:v>
                </c:pt>
                <c:pt idx="112">
                  <c:v>42</c:v>
                </c:pt>
                <c:pt idx="113">
                  <c:v>43</c:v>
                </c:pt>
                <c:pt idx="114">
                  <c:v>44</c:v>
                </c:pt>
                <c:pt idx="115">
                  <c:v>45</c:v>
                </c:pt>
                <c:pt idx="116">
                  <c:v>46</c:v>
                </c:pt>
                <c:pt idx="117">
                  <c:v>47</c:v>
                </c:pt>
                <c:pt idx="118">
                  <c:v>48</c:v>
                </c:pt>
                <c:pt idx="119">
                  <c:v>49</c:v>
                </c:pt>
                <c:pt idx="120">
                  <c:v>50</c:v>
                </c:pt>
                <c:pt idx="121">
                  <c:v>51</c:v>
                </c:pt>
                <c:pt idx="122">
                  <c:v>52</c:v>
                </c:pt>
                <c:pt idx="123">
                  <c:v>53</c:v>
                </c:pt>
                <c:pt idx="124">
                  <c:v>54</c:v>
                </c:pt>
                <c:pt idx="125">
                  <c:v>55</c:v>
                </c:pt>
                <c:pt idx="126">
                  <c:v>56</c:v>
                </c:pt>
                <c:pt idx="127">
                  <c:v>57</c:v>
                </c:pt>
                <c:pt idx="128">
                  <c:v>58</c:v>
                </c:pt>
                <c:pt idx="129">
                  <c:v>59</c:v>
                </c:pt>
                <c:pt idx="130">
                  <c:v>60</c:v>
                </c:pt>
                <c:pt idx="131">
                  <c:v>61</c:v>
                </c:pt>
                <c:pt idx="132">
                  <c:v>62</c:v>
                </c:pt>
                <c:pt idx="133">
                  <c:v>63</c:v>
                </c:pt>
                <c:pt idx="134">
                  <c:v>64</c:v>
                </c:pt>
                <c:pt idx="135">
                  <c:v>65</c:v>
                </c:pt>
                <c:pt idx="136">
                  <c:v>66</c:v>
                </c:pt>
                <c:pt idx="137">
                  <c:v>67</c:v>
                </c:pt>
                <c:pt idx="138">
                  <c:v>68</c:v>
                </c:pt>
                <c:pt idx="139">
                  <c:v>69</c:v>
                </c:pt>
                <c:pt idx="140">
                  <c:v>70</c:v>
                </c:pt>
                <c:pt idx="141">
                  <c:v>71</c:v>
                </c:pt>
              </c:numCache>
            </c:numRef>
          </c:xVal>
          <c:yVal>
            <c:numRef>
              <c:f>momente!$G$7:$G$148</c:f>
              <c:numCache>
                <c:formatCode>General</c:formatCode>
                <c:ptCount val="142"/>
                <c:pt idx="0">
                  <c:v>0</c:v>
                </c:pt>
                <c:pt idx="1">
                  <c:v>11257.0285714286</c:v>
                </c:pt>
                <c:pt idx="2">
                  <c:v>22349.2571428571</c:v>
                </c:pt>
                <c:pt idx="3">
                  <c:v>33276.6857142857</c:v>
                </c:pt>
                <c:pt idx="4">
                  <c:v>44039.3142857143</c:v>
                </c:pt>
                <c:pt idx="5">
                  <c:v>54637.1428571429</c:v>
                </c:pt>
                <c:pt idx="6">
                  <c:v>65070.1714285714</c:v>
                </c:pt>
                <c:pt idx="7">
                  <c:v>75338.4</c:v>
                </c:pt>
                <c:pt idx="8">
                  <c:v>85441.8285714286</c:v>
                </c:pt>
                <c:pt idx="9">
                  <c:v>95380.4571428571</c:v>
                </c:pt>
                <c:pt idx="10">
                  <c:v>105154.285714286</c:v>
                </c:pt>
                <c:pt idx="11">
                  <c:v>110763.314285714</c:v>
                </c:pt>
                <c:pt idx="12">
                  <c:v>116207.542857143</c:v>
                </c:pt>
                <c:pt idx="13">
                  <c:v>121486.971428571</c:v>
                </c:pt>
                <c:pt idx="14">
                  <c:v>126601.6</c:v>
                </c:pt>
                <c:pt idx="15">
                  <c:v>131551.428571429</c:v>
                </c:pt>
                <c:pt idx="16">
                  <c:v>136336.457142857</c:v>
                </c:pt>
                <c:pt idx="17">
                  <c:v>140956.685714286</c:v>
                </c:pt>
                <c:pt idx="18">
                  <c:v>145412.114285714</c:v>
                </c:pt>
                <c:pt idx="19">
                  <c:v>149702.742857143</c:v>
                </c:pt>
                <c:pt idx="20">
                  <c:v>153828.571428571</c:v>
                </c:pt>
                <c:pt idx="21">
                  <c:v>157789.6</c:v>
                </c:pt>
                <c:pt idx="22">
                  <c:v>161585.828571429</c:v>
                </c:pt>
                <c:pt idx="23">
                  <c:v>165217.257142857</c:v>
                </c:pt>
                <c:pt idx="24">
                  <c:v>168683.885714286</c:v>
                </c:pt>
                <c:pt idx="25">
                  <c:v>171985.714285714</c:v>
                </c:pt>
                <c:pt idx="26">
                  <c:v>175122.742857143</c:v>
                </c:pt>
                <c:pt idx="27">
                  <c:v>178094.971428571</c:v>
                </c:pt>
                <c:pt idx="28">
                  <c:v>180902.4</c:v>
                </c:pt>
                <c:pt idx="29">
                  <c:v>183545.028571429</c:v>
                </c:pt>
                <c:pt idx="30">
                  <c:v>186022.857142857</c:v>
                </c:pt>
                <c:pt idx="31">
                  <c:v>188335.885714286</c:v>
                </c:pt>
                <c:pt idx="32">
                  <c:v>190484.114285714</c:v>
                </c:pt>
                <c:pt idx="33">
                  <c:v>190467.542857143</c:v>
                </c:pt>
                <c:pt idx="34">
                  <c:v>188286.171428571</c:v>
                </c:pt>
                <c:pt idx="35">
                  <c:v>185940</c:v>
                </c:pt>
                <c:pt idx="36">
                  <c:v>183429.028571429</c:v>
                </c:pt>
                <c:pt idx="37">
                  <c:v>180753.257142857</c:v>
                </c:pt>
                <c:pt idx="38">
                  <c:v>177912.685714286</c:v>
                </c:pt>
                <c:pt idx="39">
                  <c:v>174907.314285714</c:v>
                </c:pt>
                <c:pt idx="40">
                  <c:v>171737.142857143</c:v>
                </c:pt>
                <c:pt idx="41">
                  <c:v>168402.171428571</c:v>
                </c:pt>
                <c:pt idx="42">
                  <c:v>164902.4</c:v>
                </c:pt>
                <c:pt idx="43">
                  <c:v>161237.828571429</c:v>
                </c:pt>
                <c:pt idx="44">
                  <c:v>157408.457142857</c:v>
                </c:pt>
                <c:pt idx="45">
                  <c:v>153414.285714286</c:v>
                </c:pt>
                <c:pt idx="46">
                  <c:v>149255.314285714</c:v>
                </c:pt>
                <c:pt idx="47">
                  <c:v>144931.542857143</c:v>
                </c:pt>
                <c:pt idx="48">
                  <c:v>140442.971428572</c:v>
                </c:pt>
                <c:pt idx="49">
                  <c:v>135789.6</c:v>
                </c:pt>
                <c:pt idx="50">
                  <c:v>130971.428571429</c:v>
                </c:pt>
                <c:pt idx="51">
                  <c:v>125988.457142857</c:v>
                </c:pt>
                <c:pt idx="52">
                  <c:v>120840.685714286</c:v>
                </c:pt>
                <c:pt idx="53">
                  <c:v>115528.114285714</c:v>
                </c:pt>
                <c:pt idx="54">
                  <c:v>110050.742857143</c:v>
                </c:pt>
                <c:pt idx="55">
                  <c:v>104408.571428572</c:v>
                </c:pt>
                <c:pt idx="56">
                  <c:v>98601.6000000003</c:v>
                </c:pt>
                <c:pt idx="57">
                  <c:v>92629.8285714288</c:v>
                </c:pt>
                <c:pt idx="58">
                  <c:v>86493.2571428574</c:v>
                </c:pt>
                <c:pt idx="59">
                  <c:v>80191.885714286</c:v>
                </c:pt>
                <c:pt idx="60">
                  <c:v>73725.7142857146</c:v>
                </c:pt>
                <c:pt idx="61">
                  <c:v>67094.7428571433</c:v>
                </c:pt>
                <c:pt idx="62">
                  <c:v>60298.9714285719</c:v>
                </c:pt>
                <c:pt idx="63">
                  <c:v>53338.4000000005</c:v>
                </c:pt>
                <c:pt idx="64">
                  <c:v>46213.0285714291</c:v>
                </c:pt>
                <c:pt idx="65">
                  <c:v>38922.8571428577</c:v>
                </c:pt>
                <c:pt idx="66">
                  <c:v>31467.8857142863</c:v>
                </c:pt>
                <c:pt idx="67">
                  <c:v>23848.1142857149</c:v>
                </c:pt>
                <c:pt idx="68">
                  <c:v>16063.5428571435</c:v>
                </c:pt>
                <c:pt idx="69">
                  <c:v>8114.17142857211</c:v>
                </c:pt>
                <c:pt idx="70">
                  <c:v>0</c:v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</c:numCache>
            </c:numRef>
          </c:yVal>
          <c:smooth val="1"/>
        </c:ser>
        <c:axId val="23086771"/>
        <c:axId val="50376633"/>
      </c:scatterChart>
      <c:valAx>
        <c:axId val="23086771"/>
        <c:scaling>
          <c:orientation val="minMax"/>
          <c:max val="14"/>
          <c:min val="0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crossAx val="50376633"/>
        <c:crosses val="autoZero"/>
        <c:majorUnit val="0.6"/>
      </c:valAx>
      <c:valAx>
        <c:axId val="50376633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crossAx val="23086771"/>
        <c:crosses val="autoZero"/>
      </c:val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 w="9360">
      <a:solidFill>
        <a:srgbClr val="d9d9d9"/>
      </a:solidFill>
      <a:round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_rels/drawing2.xml.rels><?xml version="1.0" encoding="UTF-8" standalone="no"?>
<Relationships xmlns="http://schemas.openxmlformats.org/package/2006/relationships">
<Relationship Id="rId1" Target="../media/image1.jpeg" Type="http://schemas.openxmlformats.org/officeDocument/2006/relationships/image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27000</xdr:colOff>
      <xdr:row>27</xdr:row>
      <xdr:rowOff>19440</xdr:rowOff>
    </xdr:from>
    <xdr:to>
      <xdr:col>6</xdr:col>
      <xdr:colOff>22320</xdr:colOff>
      <xdr:row>43</xdr:row>
      <xdr:rowOff>66600</xdr:rowOff>
    </xdr:to>
    <xdr:graphicFrame>
      <xdr:nvGraphicFramePr>
        <xdr:cNvPr id="0" name="Diagramm 2"/>
        <xdr:cNvGraphicFramePr/>
      </xdr:nvGraphicFramePr>
      <xdr:xfrm>
        <a:off x="27000" y="5581800"/>
        <a:ext cx="6219360" cy="309528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27000</xdr:colOff>
      <xdr:row>25</xdr:row>
      <xdr:rowOff>172080</xdr:rowOff>
    </xdr:from>
    <xdr:to>
      <xdr:col>4</xdr:col>
      <xdr:colOff>550440</xdr:colOff>
      <xdr:row>38</xdr:row>
      <xdr:rowOff>124560</xdr:rowOff>
    </xdr:to>
    <xdr:pic>
      <xdr:nvPicPr>
        <xdr:cNvPr id="1" name="Grafik 1" descr=""/>
        <xdr:cNvPicPr/>
      </xdr:nvPicPr>
      <xdr:blipFill>
        <a:blip r:embed="rId1"/>
        <a:stretch/>
      </xdr:blipFill>
      <xdr:spPr>
        <a:xfrm>
          <a:off x="27000" y="5077440"/>
          <a:ext cx="4184640" cy="242892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34.5765306122449" collapsed="true"/>
    <col min="2" max="1025" hidden="false" style="0" width="10.7295918367347" collapsed="true"/>
  </cols>
  <sheetData>
    <row r="1" customFormat="false" ht="23.25" hidden="false" customHeight="false" outlineLevel="0" collapsed="false">
      <c r="C1" s="1" t="s">
        <v>0</v>
      </c>
      <c r="D1"/>
    </row>
    <row r="3" customFormat="false" ht="15" hidden="false" customHeight="false" outlineLevel="0" collapsed="false">
      <c r="A3" s="0" t="s">
        <v>1</v>
      </c>
      <c r="D3" s="2"/>
    </row>
    <row r="5" customFormat="false" ht="15" hidden="false" customHeight="false" outlineLevel="0" collapsed="false">
      <c r="A5" s="0" t="s">
        <v>2</v>
      </c>
      <c r="D5" s="3" t="s">
        <v>3</v>
      </c>
      <c r="E5" s="4" t="n">
        <v>14</v>
      </c>
      <c r="F5" s="0" t="s">
        <v>4</v>
      </c>
    </row>
    <row r="6" customFormat="false" ht="15" hidden="false" customHeight="false" outlineLevel="0" collapsed="false">
      <c r="E6" s="5"/>
    </row>
    <row r="7" customFormat="false" ht="18" hidden="false" customHeight="false" outlineLevel="0" collapsed="false">
      <c r="A7" s="0" t="s">
        <v>5</v>
      </c>
      <c r="D7" s="3" t="s">
        <v>6</v>
      </c>
      <c r="E7" s="4" t="n">
        <v>4120</v>
      </c>
      <c r="F7" s="0" t="s">
        <v>7</v>
      </c>
    </row>
    <row r="8" customFormat="false" ht="15" hidden="false" customHeight="false" outlineLevel="0" collapsed="false">
      <c r="E8" s="5"/>
    </row>
    <row r="9" customFormat="false" ht="18" hidden="false" customHeight="false" outlineLevel="0" collapsed="false">
      <c r="A9" s="0" t="s">
        <v>8</v>
      </c>
      <c r="D9" s="3" t="s">
        <v>9</v>
      </c>
      <c r="E9" s="5" t="n">
        <v>20000</v>
      </c>
      <c r="F9" s="0" t="s">
        <v>10</v>
      </c>
    </row>
    <row r="10" customFormat="false" ht="15" hidden="false" customHeight="false" outlineLevel="0" collapsed="false">
      <c r="E10" s="5"/>
    </row>
    <row r="11" customFormat="false" ht="18" hidden="false" customHeight="false" outlineLevel="0" collapsed="false">
      <c r="A11" s="0" t="s">
        <v>11</v>
      </c>
      <c r="D11" s="3" t="s">
        <v>12</v>
      </c>
      <c r="E11" s="4" t="n">
        <v>2</v>
      </c>
      <c r="F11" s="0" t="s">
        <v>4</v>
      </c>
    </row>
    <row r="12" customFormat="false" ht="15" hidden="false" customHeight="false" outlineLevel="0" collapsed="false">
      <c r="E12" s="5"/>
    </row>
    <row r="13" customFormat="false" ht="18" hidden="false" customHeight="false" outlineLevel="0" collapsed="false">
      <c r="A13" s="0" t="s">
        <v>13</v>
      </c>
      <c r="D13" s="3" t="s">
        <v>14</v>
      </c>
      <c r="E13" s="5" t="n">
        <v>20000</v>
      </c>
      <c r="F13" s="0" t="s">
        <v>10</v>
      </c>
    </row>
    <row r="14" customFormat="false" ht="15" hidden="false" customHeight="false" outlineLevel="0" collapsed="false">
      <c r="D14" s="2"/>
      <c r="E14" s="5"/>
    </row>
    <row r="15" customFormat="false" ht="18" hidden="false" customHeight="false" outlineLevel="0" collapsed="false">
      <c r="A15" s="0" t="s">
        <v>15</v>
      </c>
      <c r="D15" s="3" t="s">
        <v>16</v>
      </c>
      <c r="E15" s="5" t="n">
        <v>6.5</v>
      </c>
      <c r="F15" s="0" t="s">
        <v>4</v>
      </c>
    </row>
    <row r="16" customFormat="false" ht="15" hidden="false" customHeight="false" outlineLevel="0" collapsed="false">
      <c r="E16" s="5"/>
    </row>
    <row r="20" customFormat="false" ht="15" hidden="false" customHeight="false" outlineLevel="0" collapsed="false">
      <c r="A20" s="0" t="s">
        <v>17</v>
      </c>
    </row>
    <row r="22" customFormat="false" ht="18" hidden="false" customHeight="false" outlineLevel="0" collapsed="false">
      <c r="A22" s="0" t="s">
        <v>18</v>
      </c>
      <c r="D22" s="3" t="s">
        <v>19</v>
      </c>
      <c r="E22" s="0" t="n">
        <f aca="false">MAX(Momente!G7:G147)</f>
        <v>190484.114285714</v>
      </c>
      <c r="F22" s="0" t="s">
        <v>20</v>
      </c>
    </row>
    <row r="24" customFormat="false" ht="18.75" hidden="false" customHeight="false" outlineLevel="0" collapsed="false">
      <c r="A24" s="0" t="s">
        <v>21</v>
      </c>
      <c r="D24" s="3" t="s">
        <v>22</v>
      </c>
      <c r="E24" s="0" t="n">
        <f aca="false">(E22/'Eingabe QS'!F19)*('Eingabe QS'!F4/2)</f>
        <v>118.133199475506</v>
      </c>
      <c r="F24" s="0" t="s">
        <v>23</v>
      </c>
    </row>
    <row r="26" customFormat="false" ht="18" hidden="false" customHeight="false" outlineLevel="0" collapsed="false">
      <c r="A26" s="0" t="s">
        <v>24</v>
      </c>
      <c r="D26" s="3" t="s">
        <v>25</v>
      </c>
      <c r="E26" s="0" t="n">
        <f aca="false">VLOOKUP(E22,Momente!G7:H77,2,0)</f>
        <v>6.4</v>
      </c>
      <c r="F26" s="0" t="s">
        <v>4</v>
      </c>
    </row>
  </sheetData>
  <sheetProtection sheet="false"/>
  <dataValidations count="1">
    <dataValidation allowBlank="true" operator="between" showDropDown="false" showErrorMessage="true" showInputMessage="true" sqref="E5" type="list">
      <formula1>0</formula1>
      <formula2>0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19.7091836734694" collapsed="true"/>
    <col min="2" max="1025" hidden="false" style="0" width="10.7295918367347" collapsed="true"/>
  </cols>
  <sheetData>
    <row r="1" customFormat="false" ht="15" hidden="false" customHeight="false" outlineLevel="0" collapsed="false">
      <c r="C1" s="0" t="s">
        <v>26</v>
      </c>
      <c r="D1"/>
    </row>
    <row r="4" customFormat="false" ht="15" hidden="false" customHeight="false" outlineLevel="0" collapsed="false">
      <c r="A4" s="0" t="s">
        <v>27</v>
      </c>
      <c r="E4" s="3" t="s">
        <v>28</v>
      </c>
      <c r="F4" s="5" t="n">
        <v>30</v>
      </c>
      <c r="G4" s="0" t="s">
        <v>29</v>
      </c>
      <c r="I4" s="0" t="s">
        <v>30</v>
      </c>
      <c r="J4" s="0" t="s">
        <v>31</v>
      </c>
    </row>
    <row r="5" customFormat="false" ht="15" hidden="false" customHeight="false" outlineLevel="0" collapsed="false">
      <c r="F5" s="5"/>
    </row>
    <row r="6" customFormat="false" ht="15" hidden="false" customHeight="false" outlineLevel="0" collapsed="false">
      <c r="A6" s="0" t="s">
        <v>32</v>
      </c>
      <c r="E6" s="3" t="s">
        <v>33</v>
      </c>
      <c r="F6" s="5" t="n">
        <v>30</v>
      </c>
      <c r="G6" s="0" t="s">
        <v>29</v>
      </c>
    </row>
    <row r="7" customFormat="false" ht="15" hidden="false" customHeight="false" outlineLevel="0" collapsed="false">
      <c r="F7" s="5"/>
    </row>
    <row r="8" customFormat="false" ht="15" hidden="false" customHeight="false" outlineLevel="0" collapsed="false">
      <c r="A8" s="0" t="s">
        <v>34</v>
      </c>
      <c r="E8" s="3" t="s">
        <v>35</v>
      </c>
      <c r="F8" s="5" t="n">
        <v>1.1</v>
      </c>
      <c r="G8" s="0" t="s">
        <v>29</v>
      </c>
    </row>
    <row r="9" customFormat="false" ht="15" hidden="false" customHeight="false" outlineLevel="0" collapsed="false">
      <c r="F9" s="5"/>
    </row>
    <row r="10" customFormat="false" ht="15" hidden="false" customHeight="false" outlineLevel="0" collapsed="false">
      <c r="A10" s="0" t="s">
        <v>36</v>
      </c>
      <c r="E10" s="3" t="s">
        <v>37</v>
      </c>
      <c r="F10" s="4" t="n">
        <v>1.9</v>
      </c>
      <c r="G10" s="0" t="s">
        <v>29</v>
      </c>
    </row>
    <row r="11" customFormat="false" ht="15" hidden="false" customHeight="false" outlineLevel="0" collapsed="false">
      <c r="F11" s="5"/>
    </row>
    <row r="12" customFormat="false" ht="17.25" hidden="false" customHeight="false" outlineLevel="0" collapsed="false">
      <c r="A12" s="0" t="s">
        <v>38</v>
      </c>
      <c r="E12" s="3" t="s">
        <v>39</v>
      </c>
      <c r="F12" s="5" t="n">
        <v>7850</v>
      </c>
      <c r="G12" s="0" t="s">
        <v>40</v>
      </c>
    </row>
    <row r="15" customFormat="false" ht="15" hidden="false" customHeight="false" outlineLevel="0" collapsed="false">
      <c r="A15" s="0" t="s">
        <v>17</v>
      </c>
    </row>
    <row r="17" customFormat="false" ht="17.25" hidden="false" customHeight="false" outlineLevel="0" collapsed="false">
      <c r="A17" s="0" t="s">
        <v>41</v>
      </c>
      <c r="E17" s="3" t="s">
        <v>42</v>
      </c>
      <c r="F17" s="4" t="n">
        <f aca="false">2*(F10*F6)+F8*(F4-2*F10)</f>
        <v>142.82</v>
      </c>
      <c r="G17" s="0" t="s">
        <v>43</v>
      </c>
    </row>
    <row r="19" customFormat="false" ht="18.75" hidden="false" customHeight="false" outlineLevel="0" collapsed="false">
      <c r="A19" s="0" t="s">
        <v>44</v>
      </c>
      <c r="E19" s="3" t="s">
        <v>45</v>
      </c>
      <c r="F19" s="0" t="n">
        <f aca="false">(F6*F4^3-(F6-F8)*(F4-2*F10)^3)/12</f>
        <v>24186.7800666667</v>
      </c>
      <c r="G19" s="0" t="s">
        <v>46</v>
      </c>
    </row>
    <row r="21" customFormat="false" ht="18" hidden="false" customHeight="false" outlineLevel="0" collapsed="false">
      <c r="A21" s="0" t="s">
        <v>47</v>
      </c>
      <c r="E21" s="3" t="s">
        <v>48</v>
      </c>
      <c r="F21" s="0" t="n">
        <f aca="false">F19/10^4+F12*10</f>
        <v>78502.4186780067</v>
      </c>
      <c r="G21" s="0" t="s">
        <v>7</v>
      </c>
    </row>
    <row r="25" customFormat="false" ht="15" hidden="false" customHeight="false" outlineLevel="0" collapsed="false">
      <c r="A25" s="0" t="s">
        <v>49</v>
      </c>
    </row>
  </sheetData>
  <sheetProtection sheet="false"/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7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2" hidden="false" style="0" width="24.7142857142857" collapsed="true"/>
    <col min="3" max="3" hidden="false" style="0" width="21.8571428571429" collapsed="true"/>
    <col min="4" max="4" hidden="false" style="0" width="28.7091836734694" collapsed="true"/>
    <col min="5" max="5" hidden="false" style="0" width="29.2857142857143" collapsed="true"/>
    <col min="6" max="7" hidden="false" style="0" width="14.280612244898" collapsed="true"/>
    <col min="8" max="8" hidden="false" style="6" width="11.4183673469388" collapsed="true"/>
    <col min="9" max="1025" hidden="false" style="0" width="10.7295918367347" collapsed="true"/>
  </cols>
  <sheetData>
    <row r="1" customFormat="false" ht="18" hidden="false" customHeight="false" outlineLevel="0" collapsed="false">
      <c r="A1" s="7" t="s">
        <v>50</v>
      </c>
      <c r="B1" s="8" t="s">
        <v>51</v>
      </c>
      <c r="C1" s="7" t="s">
        <v>52</v>
      </c>
      <c r="D1" s="7" t="s">
        <v>53</v>
      </c>
      <c r="E1" s="7" t="s">
        <v>54</v>
      </c>
      <c r="F1" s="7" t="s">
        <v>55</v>
      </c>
      <c r="G1"/>
      <c r="H1" s="0"/>
    </row>
    <row r="2" customFormat="false" ht="15" hidden="false" customHeight="false" outlineLevel="0" collapsed="false">
      <c r="A2" s="7" t="s">
        <v>4</v>
      </c>
      <c r="B2" s="7" t="s">
        <v>4</v>
      </c>
      <c r="C2" s="7" t="s">
        <v>4</v>
      </c>
      <c r="D2" s="7" t="s">
        <v>7</v>
      </c>
      <c r="E2" s="7" t="s">
        <v>10</v>
      </c>
      <c r="F2" s="7" t="s">
        <v>10</v>
      </c>
      <c r="H2" s="0"/>
    </row>
    <row r="3" customFormat="false" ht="15" hidden="false" customHeight="false" outlineLevel="0" collapsed="false">
      <c r="A3" s="9" t="n">
        <f aca="false">Ergebnisse!E11</f>
        <v>2</v>
      </c>
      <c r="B3" s="7" t="n">
        <f aca="false">Ergebnisse!E15</f>
        <v>6.5</v>
      </c>
      <c r="C3" s="9" t="n">
        <f aca="false">Ergebnisse!E5</f>
        <v>14</v>
      </c>
      <c r="D3" s="9" t="n">
        <f aca="false">Ergebnisse!E7</f>
        <v>4120</v>
      </c>
      <c r="E3" s="7" t="n">
        <f aca="false">Ergebnisse!E9</f>
        <v>20000</v>
      </c>
      <c r="F3" s="7" t="n">
        <f aca="false">Ergebnisse!E13</f>
        <v>20000</v>
      </c>
      <c r="H3" s="0"/>
    </row>
    <row r="5" customFormat="false" ht="18" hidden="false" customHeight="false" outlineLevel="0" collapsed="false">
      <c r="A5" s="7" t="s">
        <v>56</v>
      </c>
      <c r="B5" s="7" t="s">
        <v>57</v>
      </c>
      <c r="C5" s="7" t="s">
        <v>58</v>
      </c>
      <c r="D5" s="7" t="s">
        <v>59</v>
      </c>
      <c r="E5" s="7" t="s">
        <v>60</v>
      </c>
      <c r="F5" s="7" t="s">
        <v>61</v>
      </c>
      <c r="G5" s="7" t="s">
        <v>62</v>
      </c>
      <c r="H5" s="0"/>
    </row>
    <row r="6" customFormat="false" ht="15" hidden="false" customHeight="false" outlineLevel="0" collapsed="false">
      <c r="A6" s="7" t="s">
        <v>4</v>
      </c>
      <c r="B6" s="7" t="s">
        <v>4</v>
      </c>
      <c r="C6" s="7" t="s">
        <v>4</v>
      </c>
      <c r="D6" s="7" t="s">
        <v>20</v>
      </c>
      <c r="E6" s="7" t="s">
        <v>20</v>
      </c>
      <c r="F6" s="7" t="s">
        <v>20</v>
      </c>
      <c r="G6" s="7" t="s">
        <v>20</v>
      </c>
      <c r="H6" s="0"/>
    </row>
    <row r="7" customFormat="false" ht="15" hidden="false" customHeight="false" outlineLevel="0" collapsed="false">
      <c r="A7" s="10" t="n">
        <v>0</v>
      </c>
      <c r="B7" s="9" t="n">
        <f aca="false">A7/$C$3</f>
        <v>0</v>
      </c>
      <c r="C7" s="9" t="n">
        <f aca="false">($C$3-A7)/$C$3</f>
        <v>1</v>
      </c>
      <c r="D7" s="10" t="n">
        <f aca="false">((B7*C7)/2)*$D$3*$C$3^2</f>
        <v>0</v>
      </c>
      <c r="E7" s="10" t="n">
        <f aca="false">IF(A7&lt;=$A$3,B7*($C$3-$A$3)*$E$3,C7*$A$3*$E$3)</f>
        <v>0</v>
      </c>
      <c r="F7" s="10" t="n">
        <f aca="false">IF(A7&lt;=$B$3,B7*($C$3-$B$3)*$F$3,C7*$B$3*$F$3)</f>
        <v>0</v>
      </c>
      <c r="G7" s="10" t="n">
        <f aca="false">D7+E7+F7</f>
        <v>0</v>
      </c>
      <c r="H7" s="11" t="n">
        <v>0</v>
      </c>
    </row>
    <row r="8" customFormat="false" ht="15" hidden="false" customHeight="false" outlineLevel="0" collapsed="false">
      <c r="A8" s="10" t="n">
        <f aca="false">$C$3/70+A7</f>
        <v>0.2</v>
      </c>
      <c r="B8" s="9" t="n">
        <f aca="false">A8/$C$3</f>
        <v>0.0142857142857143</v>
      </c>
      <c r="C8" s="9" t="n">
        <f aca="false">($C$3-A8)/$C$3</f>
        <v>0.985714285714286</v>
      </c>
      <c r="D8" s="10" t="n">
        <f aca="false">((B8*C8)/2)*$D$3*$C$3^2</f>
        <v>5685.6</v>
      </c>
      <c r="E8" s="10" t="n">
        <f aca="false">IF(A8&lt;=$A$3,B8*($C$3-$A$3)*$E$3,C8*$A$3*$E$3)</f>
        <v>3428.57142857143</v>
      </c>
      <c r="F8" s="10" t="n">
        <f aca="false">IF(A8&lt;=$B$3,B8*($C$3-$B$3)*$F$3,C8*$B$3*$F$3)</f>
        <v>2142.85714285714</v>
      </c>
      <c r="G8" s="10" t="n">
        <f aca="false">D8+E8+F8</f>
        <v>11257.0285714286</v>
      </c>
      <c r="H8" s="11" t="n">
        <f aca="false">$C$3/70+H7</f>
        <v>0.2</v>
      </c>
    </row>
    <row r="9" customFormat="false" ht="15" hidden="false" customHeight="false" outlineLevel="0" collapsed="false">
      <c r="A9" s="10" t="n">
        <f aca="false">$C$3/70+A8</f>
        <v>0.4</v>
      </c>
      <c r="B9" s="9" t="n">
        <f aca="false">A9/$C$3</f>
        <v>0.0285714285714286</v>
      </c>
      <c r="C9" s="9" t="n">
        <f aca="false">($C$3-A9)/$C$3</f>
        <v>0.971428571428571</v>
      </c>
      <c r="D9" s="10" t="n">
        <f aca="false">((B9*C9)/2)*$D$3*$C$3^2</f>
        <v>11206.4</v>
      </c>
      <c r="E9" s="10" t="n">
        <f aca="false">IF(A9&lt;=$A$3,B9*($C$3-$A$3)*$E$3,C9*$A$3*$E$3)</f>
        <v>6857.14285714286</v>
      </c>
      <c r="F9" s="10" t="n">
        <f aca="false">IF(A9&lt;=$B$3,B9*($C$3-$B$3)*$F$3,C9*$B$3*$F$3)</f>
        <v>4285.71428571429</v>
      </c>
      <c r="G9" s="10" t="n">
        <f aca="false">D9+E9+F9</f>
        <v>22349.2571428571</v>
      </c>
      <c r="H9" s="11" t="n">
        <f aca="false">$C$3/70+H8</f>
        <v>0.4</v>
      </c>
    </row>
    <row r="10" customFormat="false" ht="15" hidden="false" customHeight="false" outlineLevel="0" collapsed="false">
      <c r="A10" s="10" t="n">
        <f aca="false">$C$3/70+A9</f>
        <v>0.6</v>
      </c>
      <c r="B10" s="9" t="n">
        <f aca="false">A10/$C$3</f>
        <v>0.0428571428571429</v>
      </c>
      <c r="C10" s="9" t="n">
        <f aca="false">($C$3-A10)/$C$3</f>
        <v>0.957142857142857</v>
      </c>
      <c r="D10" s="10" t="n">
        <f aca="false">((B10*C10)/2)*$D$3*$C$3^2</f>
        <v>16562.4</v>
      </c>
      <c r="E10" s="10" t="n">
        <f aca="false">IF(A10&lt;=$A$3,B10*($C$3-$A$3)*$E$3,C10*$A$3*$E$3)</f>
        <v>10285.7142857143</v>
      </c>
      <c r="F10" s="10" t="n">
        <f aca="false">IF(A10&lt;=$B$3,B10*($C$3-$B$3)*$F$3,C10*$B$3*$F$3)</f>
        <v>6428.57142857143</v>
      </c>
      <c r="G10" s="10" t="n">
        <f aca="false">D10+E10+F10</f>
        <v>33276.6857142857</v>
      </c>
      <c r="H10" s="11" t="n">
        <f aca="false">$C$3/70+H9</f>
        <v>0.6</v>
      </c>
    </row>
    <row r="11" customFormat="false" ht="15" hidden="false" customHeight="false" outlineLevel="0" collapsed="false">
      <c r="A11" s="10" t="n">
        <f aca="false">$C$3/70+A10</f>
        <v>0.8</v>
      </c>
      <c r="B11" s="9" t="n">
        <f aca="false">A11/$C$3</f>
        <v>0.0571428571428571</v>
      </c>
      <c r="C11" s="9" t="n">
        <f aca="false">($C$3-A11)/$C$3</f>
        <v>0.942857142857143</v>
      </c>
      <c r="D11" s="10" t="n">
        <f aca="false">((B11*C11)/2)*$D$3*$C$3^2</f>
        <v>21753.6</v>
      </c>
      <c r="E11" s="10" t="n">
        <f aca="false">IF(A11&lt;=$A$3,B11*($C$3-$A$3)*$E$3,C11*$A$3*$E$3)</f>
        <v>13714.2857142857</v>
      </c>
      <c r="F11" s="10" t="n">
        <f aca="false">IF(A11&lt;=$B$3,B11*($C$3-$B$3)*$F$3,C11*$B$3*$F$3)</f>
        <v>8571.42857142857</v>
      </c>
      <c r="G11" s="10" t="n">
        <f aca="false">D11+E11+F11</f>
        <v>44039.3142857143</v>
      </c>
      <c r="H11" s="11" t="n">
        <f aca="false">$C$3/70+H10</f>
        <v>0.8</v>
      </c>
    </row>
    <row r="12" customFormat="false" ht="15" hidden="false" customHeight="false" outlineLevel="0" collapsed="false">
      <c r="A12" s="10" t="n">
        <f aca="false">$C$3/70+A11</f>
        <v>1</v>
      </c>
      <c r="B12" s="9" t="n">
        <f aca="false">A12/$C$3</f>
        <v>0.0714285714285714</v>
      </c>
      <c r="C12" s="9" t="n">
        <f aca="false">($C$3-A12)/$C$3</f>
        <v>0.928571428571429</v>
      </c>
      <c r="D12" s="10" t="n">
        <f aca="false">((B12*C12)/2)*$D$3*$C$3^2</f>
        <v>26780</v>
      </c>
      <c r="E12" s="10" t="n">
        <f aca="false">IF(A12&lt;=$A$3,B12*($C$3-$A$3)*$E$3,C12*$A$3*$E$3)</f>
        <v>17142.8571428571</v>
      </c>
      <c r="F12" s="10" t="n">
        <f aca="false">IF(A12&lt;=$B$3,B12*($C$3-$B$3)*$F$3,C12*$B$3*$F$3)</f>
        <v>10714.2857142857</v>
      </c>
      <c r="G12" s="10" t="n">
        <f aca="false">D12+E12+F12</f>
        <v>54637.1428571429</v>
      </c>
      <c r="H12" s="11" t="n">
        <f aca="false">$C$3/70+H11</f>
        <v>1</v>
      </c>
    </row>
    <row r="13" customFormat="false" ht="15" hidden="false" customHeight="false" outlineLevel="0" collapsed="false">
      <c r="A13" s="10" t="n">
        <f aca="false">$C$3/70+A12</f>
        <v>1.2</v>
      </c>
      <c r="B13" s="9" t="n">
        <f aca="false">A13/$C$3</f>
        <v>0.0857142857142857</v>
      </c>
      <c r="C13" s="9" t="n">
        <f aca="false">($C$3-A13)/$C$3</f>
        <v>0.914285714285714</v>
      </c>
      <c r="D13" s="10" t="n">
        <f aca="false">((B13*C13)/2)*$D$3*$C$3^2</f>
        <v>31641.6</v>
      </c>
      <c r="E13" s="10" t="n">
        <f aca="false">IF(A13&lt;=$A$3,B13*($C$3-$A$3)*$E$3,C13*$A$3*$E$3)</f>
        <v>20571.4285714286</v>
      </c>
      <c r="F13" s="10" t="n">
        <f aca="false">IF(A13&lt;=$B$3,B13*($C$3-$B$3)*$F$3,C13*$B$3*$F$3)</f>
        <v>12857.1428571429</v>
      </c>
      <c r="G13" s="10" t="n">
        <f aca="false">D13+E13+F13</f>
        <v>65070.1714285714</v>
      </c>
      <c r="H13" s="11" t="n">
        <f aca="false">$C$3/70+H12</f>
        <v>1.2</v>
      </c>
    </row>
    <row r="14" customFormat="false" ht="15" hidden="false" customHeight="false" outlineLevel="0" collapsed="false">
      <c r="A14" s="10" t="n">
        <f aca="false">$C$3/70+A13</f>
        <v>1.4</v>
      </c>
      <c r="B14" s="9" t="n">
        <f aca="false">A14/$C$3</f>
        <v>0.1</v>
      </c>
      <c r="C14" s="9" t="n">
        <f aca="false">($C$3-A14)/$C$3</f>
        <v>0.9</v>
      </c>
      <c r="D14" s="10" t="n">
        <f aca="false">((B14*C14)/2)*$D$3*$C$3^2</f>
        <v>36338.4</v>
      </c>
      <c r="E14" s="10" t="n">
        <f aca="false">IF(A14&lt;=$A$3,B14*($C$3-$A$3)*$E$3,C14*$A$3*$E$3)</f>
        <v>24000</v>
      </c>
      <c r="F14" s="10" t="n">
        <f aca="false">IF(A14&lt;=$B$3,B14*($C$3-$B$3)*$F$3,C14*$B$3*$F$3)</f>
        <v>15000</v>
      </c>
      <c r="G14" s="10" t="n">
        <f aca="false">D14+E14+F14</f>
        <v>75338.4</v>
      </c>
      <c r="H14" s="11" t="n">
        <f aca="false">$C$3/70+H13</f>
        <v>1.4</v>
      </c>
    </row>
    <row r="15" customFormat="false" ht="15" hidden="false" customHeight="false" outlineLevel="0" collapsed="false">
      <c r="A15" s="10" t="n">
        <f aca="false">$C$3/70+A14</f>
        <v>1.6</v>
      </c>
      <c r="B15" s="9" t="n">
        <f aca="false">A15/$C$3</f>
        <v>0.114285714285714</v>
      </c>
      <c r="C15" s="9" t="n">
        <f aca="false">($C$3-A15)/$C$3</f>
        <v>0.885714285714286</v>
      </c>
      <c r="D15" s="10" t="n">
        <f aca="false">((B15*C15)/2)*$D$3*$C$3^2</f>
        <v>40870.4</v>
      </c>
      <c r="E15" s="10" t="n">
        <f aca="false">IF(A15&lt;=$A$3,B15*($C$3-$A$3)*$E$3,C15*$A$3*$E$3)</f>
        <v>27428.5714285714</v>
      </c>
      <c r="F15" s="10" t="n">
        <f aca="false">IF(A15&lt;=$B$3,B15*($C$3-$B$3)*$F$3,C15*$B$3*$F$3)</f>
        <v>17142.8571428571</v>
      </c>
      <c r="G15" s="10" t="n">
        <f aca="false">D15+E15+F15</f>
        <v>85441.8285714286</v>
      </c>
      <c r="H15" s="11" t="n">
        <f aca="false">$C$3/70+H14</f>
        <v>1.6</v>
      </c>
    </row>
    <row r="16" customFormat="false" ht="15" hidden="false" customHeight="false" outlineLevel="0" collapsed="false">
      <c r="A16" s="10" t="n">
        <f aca="false">$C$3/70+A15</f>
        <v>1.8</v>
      </c>
      <c r="B16" s="9" t="n">
        <f aca="false">A16/$C$3</f>
        <v>0.128571428571429</v>
      </c>
      <c r="C16" s="9" t="n">
        <f aca="false">($C$3-A16)/$C$3</f>
        <v>0.871428571428571</v>
      </c>
      <c r="D16" s="10" t="n">
        <f aca="false">((B16*C16)/2)*$D$3*$C$3^2</f>
        <v>45237.6</v>
      </c>
      <c r="E16" s="10" t="n">
        <f aca="false">IF(A16&lt;=$A$3,B16*($C$3-$A$3)*$E$3,C16*$A$3*$E$3)</f>
        <v>30857.1428571429</v>
      </c>
      <c r="F16" s="10" t="n">
        <f aca="false">IF(A16&lt;=$B$3,B16*($C$3-$B$3)*$F$3,C16*$B$3*$F$3)</f>
        <v>19285.7142857143</v>
      </c>
      <c r="G16" s="10" t="n">
        <f aca="false">D16+E16+F16</f>
        <v>95380.4571428571</v>
      </c>
      <c r="H16" s="11" t="n">
        <f aca="false">$C$3/70+H15</f>
        <v>1.8</v>
      </c>
    </row>
    <row r="17" customFormat="false" ht="15" hidden="false" customHeight="false" outlineLevel="0" collapsed="false">
      <c r="A17" s="10" t="n">
        <f aca="false">$C$3/70+A16</f>
        <v>2</v>
      </c>
      <c r="B17" s="9" t="n">
        <f aca="false">A17/$C$3</f>
        <v>0.142857142857143</v>
      </c>
      <c r="C17" s="9" t="n">
        <f aca="false">($C$3-A17)/$C$3</f>
        <v>0.857142857142857</v>
      </c>
      <c r="D17" s="10" t="n">
        <f aca="false">((B17*C17)/2)*$D$3*$C$3^2</f>
        <v>49440</v>
      </c>
      <c r="E17" s="10" t="n">
        <f aca="false">IF(A17&lt;=$A$3,B17*($C$3-$A$3)*$E$3,C17*$A$3*$E$3)</f>
        <v>34285.7142857143</v>
      </c>
      <c r="F17" s="10" t="n">
        <f aca="false">IF(A17&lt;=$B$3,B17*($C$3-$B$3)*$F$3,C17*$B$3*$F$3)</f>
        <v>21428.5714285714</v>
      </c>
      <c r="G17" s="10" t="n">
        <f aca="false">D17+E17+F17</f>
        <v>105154.285714286</v>
      </c>
      <c r="H17" s="11" t="n">
        <f aca="false">$C$3/70+H16</f>
        <v>2</v>
      </c>
    </row>
    <row r="18" customFormat="false" ht="15" hidden="false" customHeight="false" outlineLevel="0" collapsed="false">
      <c r="A18" s="10" t="n">
        <f aca="false">$C$3/70+A17</f>
        <v>2.2</v>
      </c>
      <c r="B18" s="9" t="n">
        <f aca="false">A18/$C$3</f>
        <v>0.157142857142857</v>
      </c>
      <c r="C18" s="9" t="n">
        <f aca="false">($C$3-A18)/$C$3</f>
        <v>0.842857142857143</v>
      </c>
      <c r="D18" s="10" t="n">
        <f aca="false">((B18*C18)/2)*$D$3*$C$3^2</f>
        <v>53477.6</v>
      </c>
      <c r="E18" s="10" t="n">
        <f aca="false">IF(A18&lt;=$A$3,B18*($C$3-$A$3)*$E$3,C18*$A$3*$E$3)</f>
        <v>33714.2857142857</v>
      </c>
      <c r="F18" s="10" t="n">
        <f aca="false">IF(A18&lt;=$B$3,B18*($C$3-$B$3)*$F$3,C18*$B$3*$F$3)</f>
        <v>23571.4285714286</v>
      </c>
      <c r="G18" s="10" t="n">
        <f aca="false">D18+E18+F18</f>
        <v>110763.314285714</v>
      </c>
      <c r="H18" s="11" t="n">
        <f aca="false">$C$3/70+H17</f>
        <v>2.2</v>
      </c>
    </row>
    <row r="19" customFormat="false" ht="15" hidden="false" customHeight="false" outlineLevel="0" collapsed="false">
      <c r="A19" s="10" t="n">
        <f aca="false">$C$3/70+A18</f>
        <v>2.4</v>
      </c>
      <c r="B19" s="9" t="n">
        <f aca="false">A19/$C$3</f>
        <v>0.171428571428571</v>
      </c>
      <c r="C19" s="9" t="n">
        <f aca="false">($C$3-A19)/$C$3</f>
        <v>0.828571428571429</v>
      </c>
      <c r="D19" s="10" t="n">
        <f aca="false">((B19*C19)/2)*$D$3*$C$3^2</f>
        <v>57350.4</v>
      </c>
      <c r="E19" s="10" t="n">
        <f aca="false">IF(A19&lt;=$A$3,B19*($C$3-$A$3)*$E$3,C19*$A$3*$E$3)</f>
        <v>33142.8571428571</v>
      </c>
      <c r="F19" s="10" t="n">
        <f aca="false">IF(A19&lt;=$B$3,B19*($C$3-$B$3)*$F$3,C19*$B$3*$F$3)</f>
        <v>25714.2857142857</v>
      </c>
      <c r="G19" s="10" t="n">
        <f aca="false">D19+E19+F19</f>
        <v>116207.542857143</v>
      </c>
      <c r="H19" s="11" t="n">
        <f aca="false">$C$3/70+H18</f>
        <v>2.4</v>
      </c>
    </row>
    <row r="20" customFormat="false" ht="15" hidden="false" customHeight="false" outlineLevel="0" collapsed="false">
      <c r="A20" s="10" t="n">
        <f aca="false">$C$3/70+A19</f>
        <v>2.6</v>
      </c>
      <c r="B20" s="9" t="n">
        <f aca="false">A20/$C$3</f>
        <v>0.185714285714286</v>
      </c>
      <c r="C20" s="9" t="n">
        <f aca="false">($C$3-A20)/$C$3</f>
        <v>0.814285714285714</v>
      </c>
      <c r="D20" s="10" t="n">
        <f aca="false">((B20*C20)/2)*$D$3*$C$3^2</f>
        <v>61058.4</v>
      </c>
      <c r="E20" s="10" t="n">
        <f aca="false">IF(A20&lt;=$A$3,B20*($C$3-$A$3)*$E$3,C20*$A$3*$E$3)</f>
        <v>32571.4285714286</v>
      </c>
      <c r="F20" s="10" t="n">
        <f aca="false">IF(A20&lt;=$B$3,B20*($C$3-$B$3)*$F$3,C20*$B$3*$F$3)</f>
        <v>27857.1428571429</v>
      </c>
      <c r="G20" s="10" t="n">
        <f aca="false">D20+E20+F20</f>
        <v>121486.971428571</v>
      </c>
      <c r="H20" s="11" t="n">
        <f aca="false">$C$3/70+H19</f>
        <v>2.6</v>
      </c>
    </row>
    <row r="21" customFormat="false" ht="15" hidden="false" customHeight="false" outlineLevel="0" collapsed="false">
      <c r="A21" s="10" t="n">
        <f aca="false">$C$3/70+A20</f>
        <v>2.8</v>
      </c>
      <c r="B21" s="9" t="n">
        <f aca="false">A21/$C$3</f>
        <v>0.2</v>
      </c>
      <c r="C21" s="9" t="n">
        <f aca="false">($C$3-A21)/$C$3</f>
        <v>0.8</v>
      </c>
      <c r="D21" s="10" t="n">
        <f aca="false">((B21*C21)/2)*$D$3*$C$3^2</f>
        <v>64601.6</v>
      </c>
      <c r="E21" s="10" t="n">
        <f aca="false">IF(A21&lt;=$A$3,B21*($C$3-$A$3)*$E$3,C21*$A$3*$E$3)</f>
        <v>32000</v>
      </c>
      <c r="F21" s="10" t="n">
        <f aca="false">IF(A21&lt;=$B$3,B21*($C$3-$B$3)*$F$3,C21*$B$3*$F$3)</f>
        <v>30000</v>
      </c>
      <c r="G21" s="10" t="n">
        <f aca="false">D21+E21+F21</f>
        <v>126601.6</v>
      </c>
      <c r="H21" s="11" t="n">
        <f aca="false">$C$3/70+H20</f>
        <v>2.8</v>
      </c>
    </row>
    <row r="22" customFormat="false" ht="15" hidden="false" customHeight="false" outlineLevel="0" collapsed="false">
      <c r="A22" s="10" t="n">
        <f aca="false">$C$3/70+A21</f>
        <v>3</v>
      </c>
      <c r="B22" s="9" t="n">
        <f aca="false">A22/$C$3</f>
        <v>0.214285714285714</v>
      </c>
      <c r="C22" s="9" t="n">
        <f aca="false">($C$3-A22)/$C$3</f>
        <v>0.785714285714286</v>
      </c>
      <c r="D22" s="10" t="n">
        <f aca="false">((B22*C22)/2)*$D$3*$C$3^2</f>
        <v>67980</v>
      </c>
      <c r="E22" s="10" t="n">
        <f aca="false">IF(A22&lt;=$A$3,B22*($C$3-$A$3)*$E$3,C22*$A$3*$E$3)</f>
        <v>31428.5714285714</v>
      </c>
      <c r="F22" s="10" t="n">
        <f aca="false">IF(A22&lt;=$B$3,B22*($C$3-$B$3)*$F$3,C22*$B$3*$F$3)</f>
        <v>32142.8571428571</v>
      </c>
      <c r="G22" s="10" t="n">
        <f aca="false">D22+E22+F22</f>
        <v>131551.428571429</v>
      </c>
      <c r="H22" s="11" t="n">
        <f aca="false">$C$3/70+H21</f>
        <v>3</v>
      </c>
    </row>
    <row r="23" customFormat="false" ht="15" hidden="false" customHeight="false" outlineLevel="0" collapsed="false">
      <c r="A23" s="10" t="n">
        <f aca="false">$C$3/70+A22</f>
        <v>3.2</v>
      </c>
      <c r="B23" s="9" t="n">
        <f aca="false">A23/$C$3</f>
        <v>0.228571428571429</v>
      </c>
      <c r="C23" s="9" t="n">
        <f aca="false">($C$3-A23)/$C$3</f>
        <v>0.771428571428571</v>
      </c>
      <c r="D23" s="10" t="n">
        <f aca="false">((B23*C23)/2)*$D$3*$C$3^2</f>
        <v>71193.6</v>
      </c>
      <c r="E23" s="10" t="n">
        <f aca="false">IF(A23&lt;=$A$3,B23*($C$3-$A$3)*$E$3,C23*$A$3*$E$3)</f>
        <v>30857.1428571429</v>
      </c>
      <c r="F23" s="10" t="n">
        <f aca="false">IF(A23&lt;=$B$3,B23*($C$3-$B$3)*$F$3,C23*$B$3*$F$3)</f>
        <v>34285.7142857143</v>
      </c>
      <c r="G23" s="10" t="n">
        <f aca="false">D23+E23+F23</f>
        <v>136336.457142857</v>
      </c>
      <c r="H23" s="11" t="n">
        <f aca="false">$C$3/70+H22</f>
        <v>3.2</v>
      </c>
    </row>
    <row r="24" customFormat="false" ht="15" hidden="false" customHeight="false" outlineLevel="0" collapsed="false">
      <c r="A24" s="10" t="n">
        <f aca="false">$C$3/70+A23</f>
        <v>3.4</v>
      </c>
      <c r="B24" s="9" t="n">
        <f aca="false">A24/$C$3</f>
        <v>0.242857142857143</v>
      </c>
      <c r="C24" s="9" t="n">
        <f aca="false">($C$3-A24)/$C$3</f>
        <v>0.757142857142857</v>
      </c>
      <c r="D24" s="10" t="n">
        <f aca="false">((B24*C24)/2)*$D$3*$C$3^2</f>
        <v>74242.4</v>
      </c>
      <c r="E24" s="10" t="n">
        <f aca="false">IF(A24&lt;=$A$3,B24*($C$3-$A$3)*$E$3,C24*$A$3*$E$3)</f>
        <v>30285.7142857143</v>
      </c>
      <c r="F24" s="10" t="n">
        <f aca="false">IF(A24&lt;=$B$3,B24*($C$3-$B$3)*$F$3,C24*$B$3*$F$3)</f>
        <v>36428.5714285714</v>
      </c>
      <c r="G24" s="10" t="n">
        <f aca="false">D24+E24+F24</f>
        <v>140956.685714286</v>
      </c>
      <c r="H24" s="11" t="n">
        <f aca="false">$C$3/70+H23</f>
        <v>3.4</v>
      </c>
    </row>
    <row r="25" customFormat="false" ht="15" hidden="false" customHeight="false" outlineLevel="0" collapsed="false">
      <c r="A25" s="10" t="n">
        <f aca="false">$C$3/70+A24</f>
        <v>3.6</v>
      </c>
      <c r="B25" s="9" t="n">
        <f aca="false">A25/$C$3</f>
        <v>0.257142857142857</v>
      </c>
      <c r="C25" s="9" t="n">
        <f aca="false">($C$3-A25)/$C$3</f>
        <v>0.742857142857143</v>
      </c>
      <c r="D25" s="10" t="n">
        <f aca="false">((B25*C25)/2)*$D$3*$C$3^2</f>
        <v>77126.4</v>
      </c>
      <c r="E25" s="10" t="n">
        <f aca="false">IF(A25&lt;=$A$3,B25*($C$3-$A$3)*$E$3,C25*$A$3*$E$3)</f>
        <v>29714.2857142857</v>
      </c>
      <c r="F25" s="10" t="n">
        <f aca="false">IF(A25&lt;=$B$3,B25*($C$3-$B$3)*$F$3,C25*$B$3*$F$3)</f>
        <v>38571.4285714286</v>
      </c>
      <c r="G25" s="10" t="n">
        <f aca="false">D25+E25+F25</f>
        <v>145412.114285714</v>
      </c>
      <c r="H25" s="11" t="n">
        <f aca="false">$C$3/70+H24</f>
        <v>3.6</v>
      </c>
    </row>
    <row r="26" customFormat="false" ht="15" hidden="false" customHeight="false" outlineLevel="0" collapsed="false">
      <c r="A26" s="10" t="n">
        <f aca="false">$C$3/70+A25</f>
        <v>3.8</v>
      </c>
      <c r="B26" s="9" t="n">
        <f aca="false">A26/$C$3</f>
        <v>0.271428571428571</v>
      </c>
      <c r="C26" s="9" t="n">
        <f aca="false">($C$3-A26)/$C$3</f>
        <v>0.728571428571429</v>
      </c>
      <c r="D26" s="10" t="n">
        <f aca="false">((B26*C26)/2)*$D$3*$C$3^2</f>
        <v>79845.6</v>
      </c>
      <c r="E26" s="10" t="n">
        <f aca="false">IF(A26&lt;=$A$3,B26*($C$3-$A$3)*$E$3,C26*$A$3*$E$3)</f>
        <v>29142.8571428571</v>
      </c>
      <c r="F26" s="10" t="n">
        <f aca="false">IF(A26&lt;=$B$3,B26*($C$3-$B$3)*$F$3,C26*$B$3*$F$3)</f>
        <v>40714.2857142857</v>
      </c>
      <c r="G26" s="10" t="n">
        <f aca="false">D26+E26+F26</f>
        <v>149702.742857143</v>
      </c>
      <c r="H26" s="11" t="n">
        <f aca="false">$C$3/70+H25</f>
        <v>3.8</v>
      </c>
    </row>
    <row r="27" customFormat="false" ht="15" hidden="false" customHeight="false" outlineLevel="0" collapsed="false">
      <c r="A27" s="10" t="n">
        <f aca="false">$C$3/70+A26</f>
        <v>4</v>
      </c>
      <c r="B27" s="9" t="n">
        <f aca="false">A27/$C$3</f>
        <v>0.285714285714286</v>
      </c>
      <c r="C27" s="9" t="n">
        <f aca="false">($C$3-A27)/$C$3</f>
        <v>0.714285714285714</v>
      </c>
      <c r="D27" s="10" t="n">
        <f aca="false">((B27*C27)/2)*$D$3*$C$3^2</f>
        <v>82400</v>
      </c>
      <c r="E27" s="10" t="n">
        <f aca="false">IF(A27&lt;=$A$3,B27*($C$3-$A$3)*$E$3,C27*$A$3*$E$3)</f>
        <v>28571.4285714286</v>
      </c>
      <c r="F27" s="10" t="n">
        <f aca="false">IF(A27&lt;=$B$3,B27*($C$3-$B$3)*$F$3,C27*$B$3*$F$3)</f>
        <v>42857.1428571429</v>
      </c>
      <c r="G27" s="10" t="n">
        <f aca="false">D27+E27+F27</f>
        <v>153828.571428571</v>
      </c>
      <c r="H27" s="11" t="n">
        <f aca="false">$C$3/70+H26</f>
        <v>4</v>
      </c>
    </row>
    <row r="28" customFormat="false" ht="15" hidden="false" customHeight="false" outlineLevel="0" collapsed="false">
      <c r="A28" s="10" t="n">
        <f aca="false">$C$3/70+A27</f>
        <v>4.2</v>
      </c>
      <c r="B28" s="9" t="n">
        <f aca="false">A28/$C$3</f>
        <v>0.3</v>
      </c>
      <c r="C28" s="9" t="n">
        <f aca="false">($C$3-A28)/$C$3</f>
        <v>0.7</v>
      </c>
      <c r="D28" s="10" t="n">
        <f aca="false">((B28*C28)/2)*$D$3*$C$3^2</f>
        <v>84789.6</v>
      </c>
      <c r="E28" s="10" t="n">
        <f aca="false">IF(A28&lt;=$A$3,B28*($C$3-$A$3)*$E$3,C28*$A$3*$E$3)</f>
        <v>28000</v>
      </c>
      <c r="F28" s="10" t="n">
        <f aca="false">IF(A28&lt;=$B$3,B28*($C$3-$B$3)*$F$3,C28*$B$3*$F$3)</f>
        <v>45000</v>
      </c>
      <c r="G28" s="10" t="n">
        <f aca="false">D28+E28+F28</f>
        <v>157789.6</v>
      </c>
      <c r="H28" s="11" t="n">
        <f aca="false">$C$3/70+H27</f>
        <v>4.2</v>
      </c>
    </row>
    <row r="29" customFormat="false" ht="15" hidden="false" customHeight="false" outlineLevel="0" collapsed="false">
      <c r="A29" s="10" t="n">
        <f aca="false">$C$3/70+A28</f>
        <v>4.4</v>
      </c>
      <c r="B29" s="9" t="n">
        <f aca="false">A29/$C$3</f>
        <v>0.314285714285714</v>
      </c>
      <c r="C29" s="9" t="n">
        <f aca="false">($C$3-A29)/$C$3</f>
        <v>0.685714285714286</v>
      </c>
      <c r="D29" s="10" t="n">
        <f aca="false">((B29*C29)/2)*$D$3*$C$3^2</f>
        <v>87014.4</v>
      </c>
      <c r="E29" s="10" t="n">
        <f aca="false">IF(A29&lt;=$A$3,B29*($C$3-$A$3)*$E$3,C29*$A$3*$E$3)</f>
        <v>27428.5714285714</v>
      </c>
      <c r="F29" s="10" t="n">
        <f aca="false">IF(A29&lt;=$B$3,B29*($C$3-$B$3)*$F$3,C29*$B$3*$F$3)</f>
        <v>47142.8571428572</v>
      </c>
      <c r="G29" s="10" t="n">
        <f aca="false">D29+E29+F29</f>
        <v>161585.828571429</v>
      </c>
      <c r="H29" s="11" t="n">
        <f aca="false">$C$3/70+H28</f>
        <v>4.4</v>
      </c>
    </row>
    <row r="30" customFormat="false" ht="15" hidden="false" customHeight="false" outlineLevel="0" collapsed="false">
      <c r="A30" s="10" t="n">
        <f aca="false">$C$3/70+A29</f>
        <v>4.6</v>
      </c>
      <c r="B30" s="9" t="n">
        <f aca="false">A30/$C$3</f>
        <v>0.328571428571429</v>
      </c>
      <c r="C30" s="9" t="n">
        <f aca="false">($C$3-A30)/$C$3</f>
        <v>0.671428571428571</v>
      </c>
      <c r="D30" s="10" t="n">
        <f aca="false">((B30*C30)/2)*$D$3*$C$3^2</f>
        <v>89074.4</v>
      </c>
      <c r="E30" s="10" t="n">
        <f aca="false">IF(A30&lt;=$A$3,B30*($C$3-$A$3)*$E$3,C30*$A$3*$E$3)</f>
        <v>26857.1428571429</v>
      </c>
      <c r="F30" s="10" t="n">
        <f aca="false">IF(A30&lt;=$B$3,B30*($C$3-$B$3)*$F$3,C30*$B$3*$F$3)</f>
        <v>49285.7142857143</v>
      </c>
      <c r="G30" s="10" t="n">
        <f aca="false">D30+E30+F30</f>
        <v>165217.257142857</v>
      </c>
      <c r="H30" s="11" t="n">
        <f aca="false">$C$3/70+H29</f>
        <v>4.6</v>
      </c>
    </row>
    <row r="31" customFormat="false" ht="15" hidden="false" customHeight="false" outlineLevel="0" collapsed="false">
      <c r="A31" s="10" t="n">
        <f aca="false">$C$3/70+A30</f>
        <v>4.8</v>
      </c>
      <c r="B31" s="9" t="n">
        <f aca="false">A31/$C$3</f>
        <v>0.342857142857143</v>
      </c>
      <c r="C31" s="9" t="n">
        <f aca="false">($C$3-A31)/$C$3</f>
        <v>0.657142857142857</v>
      </c>
      <c r="D31" s="10" t="n">
        <f aca="false">((B31*C31)/2)*$D$3*$C$3^2</f>
        <v>90969.6</v>
      </c>
      <c r="E31" s="10" t="n">
        <f aca="false">IF(A31&lt;=$A$3,B31*($C$3-$A$3)*$E$3,C31*$A$3*$E$3)</f>
        <v>26285.7142857143</v>
      </c>
      <c r="F31" s="10" t="n">
        <f aca="false">IF(A31&lt;=$B$3,B31*($C$3-$B$3)*$F$3,C31*$B$3*$F$3)</f>
        <v>51428.5714285714</v>
      </c>
      <c r="G31" s="10" t="n">
        <f aca="false">D31+E31+F31</f>
        <v>168683.885714286</v>
      </c>
      <c r="H31" s="11" t="n">
        <f aca="false">$C$3/70+H30</f>
        <v>4.8</v>
      </c>
    </row>
    <row r="32" customFormat="false" ht="15" hidden="false" customHeight="false" outlineLevel="0" collapsed="false">
      <c r="A32" s="10" t="n">
        <f aca="false">$C$3/70+A31</f>
        <v>5</v>
      </c>
      <c r="B32" s="9" t="n">
        <f aca="false">A32/$C$3</f>
        <v>0.357142857142857</v>
      </c>
      <c r="C32" s="9" t="n">
        <f aca="false">($C$3-A32)/$C$3</f>
        <v>0.642857142857143</v>
      </c>
      <c r="D32" s="10" t="n">
        <f aca="false">((B32*C32)/2)*$D$3*$C$3^2</f>
        <v>92700</v>
      </c>
      <c r="E32" s="10" t="n">
        <f aca="false">IF(A32&lt;=$A$3,B32*($C$3-$A$3)*$E$3,C32*$A$3*$E$3)</f>
        <v>25714.2857142857</v>
      </c>
      <c r="F32" s="10" t="n">
        <f aca="false">IF(A32&lt;=$B$3,B32*($C$3-$B$3)*$F$3,C32*$B$3*$F$3)</f>
        <v>53571.4285714286</v>
      </c>
      <c r="G32" s="10" t="n">
        <f aca="false">D32+E32+F32</f>
        <v>171985.714285714</v>
      </c>
      <c r="H32" s="11" t="n">
        <f aca="false">$C$3/70+H31</f>
        <v>5</v>
      </c>
    </row>
    <row r="33" customFormat="false" ht="15" hidden="false" customHeight="false" outlineLevel="0" collapsed="false">
      <c r="A33" s="10" t="n">
        <f aca="false">$C$3/70+A32</f>
        <v>5.2</v>
      </c>
      <c r="B33" s="9" t="n">
        <f aca="false">A33/$C$3</f>
        <v>0.371428571428572</v>
      </c>
      <c r="C33" s="9" t="n">
        <f aca="false">($C$3-A33)/$C$3</f>
        <v>0.628571428571428</v>
      </c>
      <c r="D33" s="10" t="n">
        <f aca="false">((B33*C33)/2)*$D$3*$C$3^2</f>
        <v>94265.6</v>
      </c>
      <c r="E33" s="10" t="n">
        <f aca="false">IF(A33&lt;=$A$3,B33*($C$3-$A$3)*$E$3,C33*$A$3*$E$3)</f>
        <v>25142.8571428571</v>
      </c>
      <c r="F33" s="10" t="n">
        <f aca="false">IF(A33&lt;=$B$3,B33*($C$3-$B$3)*$F$3,C33*$B$3*$F$3)</f>
        <v>55714.2857142857</v>
      </c>
      <c r="G33" s="10" t="n">
        <f aca="false">D33+E33+F33</f>
        <v>175122.742857143</v>
      </c>
      <c r="H33" s="11" t="n">
        <f aca="false">$C$3/70+H32</f>
        <v>5.2</v>
      </c>
    </row>
    <row r="34" customFormat="false" ht="15" hidden="false" customHeight="false" outlineLevel="0" collapsed="false">
      <c r="A34" s="10" t="n">
        <f aca="false">$C$3/70+A33</f>
        <v>5.4</v>
      </c>
      <c r="B34" s="9" t="n">
        <f aca="false">A34/$C$3</f>
        <v>0.385714285714286</v>
      </c>
      <c r="C34" s="9" t="n">
        <f aca="false">($C$3-A34)/$C$3</f>
        <v>0.614285714285714</v>
      </c>
      <c r="D34" s="10" t="n">
        <f aca="false">((B34*C34)/2)*$D$3*$C$3^2</f>
        <v>95666.4</v>
      </c>
      <c r="E34" s="10" t="n">
        <f aca="false">IF(A34&lt;=$A$3,B34*($C$3-$A$3)*$E$3,C34*$A$3*$E$3)</f>
        <v>24571.4285714286</v>
      </c>
      <c r="F34" s="10" t="n">
        <f aca="false">IF(A34&lt;=$B$3,B34*($C$3-$B$3)*$F$3,C34*$B$3*$F$3)</f>
        <v>57857.1428571429</v>
      </c>
      <c r="G34" s="10" t="n">
        <f aca="false">D34+E34+F34</f>
        <v>178094.971428571</v>
      </c>
      <c r="H34" s="11" t="n">
        <f aca="false">$C$3/70+H33</f>
        <v>5.4</v>
      </c>
    </row>
    <row r="35" customFormat="false" ht="15" hidden="false" customHeight="false" outlineLevel="0" collapsed="false">
      <c r="A35" s="10" t="n">
        <f aca="false">$C$3/70+A34</f>
        <v>5.6</v>
      </c>
      <c r="B35" s="9" t="n">
        <f aca="false">A35/$C$3</f>
        <v>0.4</v>
      </c>
      <c r="C35" s="9" t="n">
        <f aca="false">($C$3-A35)/$C$3</f>
        <v>0.6</v>
      </c>
      <c r="D35" s="10" t="n">
        <f aca="false">((B35*C35)/2)*$D$3*$C$3^2</f>
        <v>96902.4</v>
      </c>
      <c r="E35" s="10" t="n">
        <f aca="false">IF(A35&lt;=$A$3,B35*($C$3-$A$3)*$E$3,C35*$A$3*$E$3)</f>
        <v>24000</v>
      </c>
      <c r="F35" s="10" t="n">
        <f aca="false">IF(A35&lt;=$B$3,B35*($C$3-$B$3)*$F$3,C35*$B$3*$F$3)</f>
        <v>60000</v>
      </c>
      <c r="G35" s="10" t="n">
        <f aca="false">D35+E35+F35</f>
        <v>180902.4</v>
      </c>
      <c r="H35" s="11" t="n">
        <f aca="false">$C$3/70+H34</f>
        <v>5.6</v>
      </c>
    </row>
    <row r="36" customFormat="false" ht="15" hidden="false" customHeight="false" outlineLevel="0" collapsed="false">
      <c r="A36" s="10" t="n">
        <f aca="false">$C$3/70+A35</f>
        <v>5.8</v>
      </c>
      <c r="B36" s="9" t="n">
        <f aca="false">A36/$C$3</f>
        <v>0.414285714285714</v>
      </c>
      <c r="C36" s="9" t="n">
        <f aca="false">($C$3-A36)/$C$3</f>
        <v>0.585714285714286</v>
      </c>
      <c r="D36" s="10" t="n">
        <f aca="false">((B36*C36)/2)*$D$3*$C$3^2</f>
        <v>97973.6</v>
      </c>
      <c r="E36" s="10" t="n">
        <f aca="false">IF(A36&lt;=$A$3,B36*($C$3-$A$3)*$E$3,C36*$A$3*$E$3)</f>
        <v>23428.5714285714</v>
      </c>
      <c r="F36" s="10" t="n">
        <f aca="false">IF(A36&lt;=$B$3,B36*($C$3-$B$3)*$F$3,C36*$B$3*$F$3)</f>
        <v>62142.8571428572</v>
      </c>
      <c r="G36" s="10" t="n">
        <f aca="false">D36+E36+F36</f>
        <v>183545.028571429</v>
      </c>
      <c r="H36" s="11" t="n">
        <f aca="false">$C$3/70+H35</f>
        <v>5.8</v>
      </c>
    </row>
    <row r="37" customFormat="false" ht="15" hidden="false" customHeight="false" outlineLevel="0" collapsed="false">
      <c r="A37" s="10" t="n">
        <f aca="false">$C$3/70+A36</f>
        <v>6</v>
      </c>
      <c r="B37" s="9" t="n">
        <f aca="false">A37/$C$3</f>
        <v>0.428571428571429</v>
      </c>
      <c r="C37" s="9" t="n">
        <f aca="false">($C$3-A37)/$C$3</f>
        <v>0.571428571428571</v>
      </c>
      <c r="D37" s="10" t="n">
        <f aca="false">((B37*C37)/2)*$D$3*$C$3^2</f>
        <v>98880</v>
      </c>
      <c r="E37" s="10" t="n">
        <f aca="false">IF(A37&lt;=$A$3,B37*($C$3-$A$3)*$E$3,C37*$A$3*$E$3)</f>
        <v>22857.1428571429</v>
      </c>
      <c r="F37" s="10" t="n">
        <f aca="false">IF(A37&lt;=$B$3,B37*($C$3-$B$3)*$F$3,C37*$B$3*$F$3)</f>
        <v>64285.7142857143</v>
      </c>
      <c r="G37" s="10" t="n">
        <f aca="false">D37+E37+F37</f>
        <v>186022.857142857</v>
      </c>
      <c r="H37" s="11" t="n">
        <f aca="false">$C$3/70+H36</f>
        <v>6</v>
      </c>
    </row>
    <row r="38" customFormat="false" ht="15" hidden="false" customHeight="false" outlineLevel="0" collapsed="false">
      <c r="A38" s="10" t="n">
        <f aca="false">$C$3/70+A37</f>
        <v>6.2</v>
      </c>
      <c r="B38" s="9" t="n">
        <f aca="false">A38/$C$3</f>
        <v>0.442857142857143</v>
      </c>
      <c r="C38" s="9" t="n">
        <f aca="false">($C$3-A38)/$C$3</f>
        <v>0.557142857142857</v>
      </c>
      <c r="D38" s="10" t="n">
        <f aca="false">((B38*C38)/2)*$D$3*$C$3^2</f>
        <v>99621.6</v>
      </c>
      <c r="E38" s="10" t="n">
        <f aca="false">IF(A38&lt;=$A$3,B38*($C$3-$A$3)*$E$3,C38*$A$3*$E$3)</f>
        <v>22285.7142857143</v>
      </c>
      <c r="F38" s="10" t="n">
        <f aca="false">IF(A38&lt;=$B$3,B38*($C$3-$B$3)*$F$3,C38*$B$3*$F$3)</f>
        <v>66428.5714285715</v>
      </c>
      <c r="G38" s="10" t="n">
        <f aca="false">D38+E38+F38</f>
        <v>188335.885714286</v>
      </c>
      <c r="H38" s="11" t="n">
        <f aca="false">$C$3/70+H37</f>
        <v>6.2</v>
      </c>
    </row>
    <row r="39" customFormat="false" ht="15" hidden="false" customHeight="false" outlineLevel="0" collapsed="false">
      <c r="A39" s="10" t="n">
        <f aca="false">$C$3/70+A38</f>
        <v>6.4</v>
      </c>
      <c r="B39" s="9" t="n">
        <f aca="false">A39/$C$3</f>
        <v>0.457142857142857</v>
      </c>
      <c r="C39" s="9" t="n">
        <f aca="false">($C$3-A39)/$C$3</f>
        <v>0.542857142857143</v>
      </c>
      <c r="D39" s="10" t="n">
        <f aca="false">((B39*C39)/2)*$D$3*$C$3^2</f>
        <v>100198.4</v>
      </c>
      <c r="E39" s="10" t="n">
        <f aca="false">IF(A39&lt;=$A$3,B39*($C$3-$A$3)*$E$3,C39*$A$3*$E$3)</f>
        <v>21714.2857142857</v>
      </c>
      <c r="F39" s="10" t="n">
        <f aca="false">IF(A39&lt;=$B$3,B39*($C$3-$B$3)*$F$3,C39*$B$3*$F$3)</f>
        <v>68571.4285714286</v>
      </c>
      <c r="G39" s="10" t="n">
        <f aca="false">D39+E39+F39</f>
        <v>190484.114285714</v>
      </c>
      <c r="H39" s="11" t="n">
        <f aca="false">$C$3/70+H38</f>
        <v>6.4</v>
      </c>
    </row>
    <row r="40" customFormat="false" ht="15" hidden="false" customHeight="false" outlineLevel="0" collapsed="false">
      <c r="A40" s="10" t="n">
        <f aca="false">$C$3/70+A39</f>
        <v>6.6</v>
      </c>
      <c r="B40" s="9" t="n">
        <f aca="false">A40/$C$3</f>
        <v>0.471428571428572</v>
      </c>
      <c r="C40" s="9" t="n">
        <f aca="false">($C$3-A40)/$C$3</f>
        <v>0.528571428571428</v>
      </c>
      <c r="D40" s="10" t="n">
        <f aca="false">((B40*C40)/2)*$D$3*$C$3^2</f>
        <v>100610.4</v>
      </c>
      <c r="E40" s="10" t="n">
        <f aca="false">IF(A40&lt;=$A$3,B40*($C$3-$A$3)*$E$3,C40*$A$3*$E$3)</f>
        <v>21142.8571428571</v>
      </c>
      <c r="F40" s="10" t="n">
        <f aca="false">IF(A40&lt;=$B$3,B40*($C$3-$B$3)*$F$3,C40*$B$3*$F$3)</f>
        <v>68714.2857142857</v>
      </c>
      <c r="G40" s="10" t="n">
        <f aca="false">D40+E40+F40</f>
        <v>190467.542857143</v>
      </c>
      <c r="H40" s="11" t="n">
        <f aca="false">$C$3/70+H39</f>
        <v>6.6</v>
      </c>
    </row>
    <row r="41" customFormat="false" ht="15" hidden="false" customHeight="false" outlineLevel="0" collapsed="false">
      <c r="A41" s="10" t="n">
        <f aca="false">$C$3/70+A40</f>
        <v>6.8</v>
      </c>
      <c r="B41" s="9" t="n">
        <f aca="false">A41/$C$3</f>
        <v>0.485714285714286</v>
      </c>
      <c r="C41" s="9" t="n">
        <f aca="false">($C$3-A41)/$C$3</f>
        <v>0.514285714285714</v>
      </c>
      <c r="D41" s="10" t="n">
        <f aca="false">((B41*C41)/2)*$D$3*$C$3^2</f>
        <v>100857.6</v>
      </c>
      <c r="E41" s="10" t="n">
        <f aca="false">IF(A41&lt;=$A$3,B41*($C$3-$A$3)*$E$3,C41*$A$3*$E$3)</f>
        <v>20571.4285714286</v>
      </c>
      <c r="F41" s="10" t="n">
        <f aca="false">IF(A41&lt;=$B$3,B41*($C$3-$B$3)*$F$3,C41*$B$3*$F$3)</f>
        <v>66857.1428571428</v>
      </c>
      <c r="G41" s="10" t="n">
        <f aca="false">D41+E41+F41</f>
        <v>188286.171428571</v>
      </c>
      <c r="H41" s="11" t="n">
        <f aca="false">$C$3/70+H40</f>
        <v>6.8</v>
      </c>
    </row>
    <row r="42" customFormat="false" ht="15" hidden="false" customHeight="false" outlineLevel="0" collapsed="false">
      <c r="A42" s="10" t="n">
        <f aca="false">$C$3/70+A41</f>
        <v>7</v>
      </c>
      <c r="B42" s="9" t="n">
        <f aca="false">A42/$C$3</f>
        <v>0.5</v>
      </c>
      <c r="C42" s="9" t="n">
        <f aca="false">($C$3-A42)/$C$3</f>
        <v>0.5</v>
      </c>
      <c r="D42" s="10" t="n">
        <f aca="false">((B42*C42)/2)*$D$3*$C$3^2</f>
        <v>100940</v>
      </c>
      <c r="E42" s="10" t="n">
        <f aca="false">IF(A42&lt;=$A$3,B42*($C$3-$A$3)*$E$3,C42*$A$3*$E$3)</f>
        <v>20000</v>
      </c>
      <c r="F42" s="10" t="n">
        <f aca="false">IF(A42&lt;=$B$3,B42*($C$3-$B$3)*$F$3,C42*$B$3*$F$3)</f>
        <v>65000</v>
      </c>
      <c r="G42" s="10" t="n">
        <f aca="false">D42+E42+F42</f>
        <v>185940</v>
      </c>
      <c r="H42" s="11" t="n">
        <f aca="false">$C$3/70+H41</f>
        <v>7</v>
      </c>
    </row>
    <row r="43" customFormat="false" ht="15" hidden="false" customHeight="false" outlineLevel="0" collapsed="false">
      <c r="A43" s="10" t="n">
        <f aca="false">$C$3/70+A42</f>
        <v>7.2</v>
      </c>
      <c r="B43" s="9" t="n">
        <f aca="false">A43/$C$3</f>
        <v>0.514285714285715</v>
      </c>
      <c r="C43" s="9" t="n">
        <f aca="false">($C$3-A43)/$C$3</f>
        <v>0.485714285714285</v>
      </c>
      <c r="D43" s="10" t="n">
        <f aca="false">((B43*C43)/2)*$D$3*$C$3^2</f>
        <v>100857.6</v>
      </c>
      <c r="E43" s="10" t="n">
        <f aca="false">IF(A43&lt;=$A$3,B43*($C$3-$A$3)*$E$3,C43*$A$3*$E$3)</f>
        <v>19428.5714285714</v>
      </c>
      <c r="F43" s="10" t="n">
        <f aca="false">IF(A43&lt;=$B$3,B43*($C$3-$B$3)*$F$3,C43*$B$3*$F$3)</f>
        <v>63142.8571428571</v>
      </c>
      <c r="G43" s="10" t="n">
        <f aca="false">D43+E43+F43</f>
        <v>183429.028571429</v>
      </c>
      <c r="H43" s="11" t="n">
        <f aca="false">$C$3/70+H42</f>
        <v>7.2</v>
      </c>
    </row>
    <row r="44" customFormat="false" ht="15" hidden="false" customHeight="false" outlineLevel="0" collapsed="false">
      <c r="A44" s="10" t="n">
        <f aca="false">$C$3/70+A43</f>
        <v>7.4</v>
      </c>
      <c r="B44" s="9" t="n">
        <f aca="false">A44/$C$3</f>
        <v>0.528571428571429</v>
      </c>
      <c r="C44" s="9" t="n">
        <f aca="false">($C$3-A44)/$C$3</f>
        <v>0.471428571428571</v>
      </c>
      <c r="D44" s="10" t="n">
        <f aca="false">((B44*C44)/2)*$D$3*$C$3^2</f>
        <v>100610.4</v>
      </c>
      <c r="E44" s="10" t="n">
        <f aca="false">IF(A44&lt;=$A$3,B44*($C$3-$A$3)*$E$3,C44*$A$3*$E$3)</f>
        <v>18857.1428571428</v>
      </c>
      <c r="F44" s="10" t="n">
        <f aca="false">IF(A44&lt;=$B$3,B44*($C$3-$B$3)*$F$3,C44*$B$3*$F$3)</f>
        <v>61285.7142857142</v>
      </c>
      <c r="G44" s="10" t="n">
        <f aca="false">D44+E44+F44</f>
        <v>180753.257142857</v>
      </c>
      <c r="H44" s="11" t="n">
        <f aca="false">$C$3/70+H43</f>
        <v>7.4</v>
      </c>
    </row>
    <row r="45" customFormat="false" ht="15" hidden="false" customHeight="false" outlineLevel="0" collapsed="false">
      <c r="A45" s="10" t="n">
        <f aca="false">$C$3/70+A44</f>
        <v>7.6</v>
      </c>
      <c r="B45" s="9" t="n">
        <f aca="false">A45/$C$3</f>
        <v>0.542857142857143</v>
      </c>
      <c r="C45" s="9" t="n">
        <f aca="false">($C$3-A45)/$C$3</f>
        <v>0.457142857142857</v>
      </c>
      <c r="D45" s="10" t="n">
        <f aca="false">((B45*C45)/2)*$D$3*$C$3^2</f>
        <v>100198.4</v>
      </c>
      <c r="E45" s="10" t="n">
        <f aca="false">IF(A45&lt;=$A$3,B45*($C$3-$A$3)*$E$3,C45*$A$3*$E$3)</f>
        <v>18285.7142857143</v>
      </c>
      <c r="F45" s="10" t="n">
        <f aca="false">IF(A45&lt;=$B$3,B45*($C$3-$B$3)*$F$3,C45*$B$3*$F$3)</f>
        <v>59428.5714285714</v>
      </c>
      <c r="G45" s="10" t="n">
        <f aca="false">D45+E45+F45</f>
        <v>177912.685714286</v>
      </c>
      <c r="H45" s="11" t="n">
        <f aca="false">$C$3/70+H44</f>
        <v>7.6</v>
      </c>
    </row>
    <row r="46" customFormat="false" ht="15" hidden="false" customHeight="false" outlineLevel="0" collapsed="false">
      <c r="A46" s="10" t="n">
        <f aca="false">$C$3/70+A45</f>
        <v>7.8</v>
      </c>
      <c r="B46" s="9" t="n">
        <f aca="false">A46/$C$3</f>
        <v>0.557142857142858</v>
      </c>
      <c r="C46" s="9" t="n">
        <f aca="false">($C$3-A46)/$C$3</f>
        <v>0.442857142857143</v>
      </c>
      <c r="D46" s="10" t="n">
        <f aca="false">((B46*C46)/2)*$D$3*$C$3^2</f>
        <v>99621.6</v>
      </c>
      <c r="E46" s="10" t="n">
        <f aca="false">IF(A46&lt;=$A$3,B46*($C$3-$A$3)*$E$3,C46*$A$3*$E$3)</f>
        <v>17714.2857142857</v>
      </c>
      <c r="F46" s="10" t="n">
        <f aca="false">IF(A46&lt;=$B$3,B46*($C$3-$B$3)*$F$3,C46*$B$3*$F$3)</f>
        <v>57571.4285714285</v>
      </c>
      <c r="G46" s="10" t="n">
        <f aca="false">D46+E46+F46</f>
        <v>174907.314285714</v>
      </c>
      <c r="H46" s="11" t="n">
        <f aca="false">$C$3/70+H45</f>
        <v>7.8</v>
      </c>
    </row>
    <row r="47" customFormat="false" ht="15" hidden="false" customHeight="false" outlineLevel="0" collapsed="false">
      <c r="A47" s="10" t="n">
        <f aca="false">$C$3/70+A46</f>
        <v>8</v>
      </c>
      <c r="B47" s="9" t="n">
        <f aca="false">A47/$C$3</f>
        <v>0.571428571428572</v>
      </c>
      <c r="C47" s="9" t="n">
        <f aca="false">($C$3-A47)/$C$3</f>
        <v>0.428571428571428</v>
      </c>
      <c r="D47" s="10" t="n">
        <f aca="false">((B47*C47)/2)*$D$3*$C$3^2</f>
        <v>98880</v>
      </c>
      <c r="E47" s="10" t="n">
        <f aca="false">IF(A47&lt;=$A$3,B47*($C$3-$A$3)*$E$3,C47*$A$3*$E$3)</f>
        <v>17142.8571428571</v>
      </c>
      <c r="F47" s="10" t="n">
        <f aca="false">IF(A47&lt;=$B$3,B47*($C$3-$B$3)*$F$3,C47*$B$3*$F$3)</f>
        <v>55714.2857142857</v>
      </c>
      <c r="G47" s="10" t="n">
        <f aca="false">D47+E47+F47</f>
        <v>171737.142857143</v>
      </c>
      <c r="H47" s="11" t="n">
        <f aca="false">$C$3/70+H46</f>
        <v>8</v>
      </c>
    </row>
    <row r="48" customFormat="false" ht="15" hidden="false" customHeight="false" outlineLevel="0" collapsed="false">
      <c r="A48" s="10" t="n">
        <f aca="false">$C$3/70+A47</f>
        <v>8.2</v>
      </c>
      <c r="B48" s="9" t="n">
        <f aca="false">A48/$C$3</f>
        <v>0.585714285714286</v>
      </c>
      <c r="C48" s="9" t="n">
        <f aca="false">($C$3-A48)/$C$3</f>
        <v>0.414285714285714</v>
      </c>
      <c r="D48" s="10" t="n">
        <f aca="false">((B48*C48)/2)*$D$3*$C$3^2</f>
        <v>97973.6</v>
      </c>
      <c r="E48" s="10" t="n">
        <f aca="false">IF(A48&lt;=$A$3,B48*($C$3-$A$3)*$E$3,C48*$A$3*$E$3)</f>
        <v>16571.4285714286</v>
      </c>
      <c r="F48" s="10" t="n">
        <f aca="false">IF(A48&lt;=$B$3,B48*($C$3-$B$3)*$F$3,C48*$B$3*$F$3)</f>
        <v>53857.1428571428</v>
      </c>
      <c r="G48" s="10" t="n">
        <f aca="false">D48+E48+F48</f>
        <v>168402.171428571</v>
      </c>
      <c r="H48" s="11" t="n">
        <f aca="false">$C$3/70+H47</f>
        <v>8.2</v>
      </c>
    </row>
    <row r="49" customFormat="false" ht="15" hidden="false" customHeight="false" outlineLevel="0" collapsed="false">
      <c r="A49" s="10" t="n">
        <f aca="false">$C$3/70+A48</f>
        <v>8.4</v>
      </c>
      <c r="B49" s="9" t="n">
        <f aca="false">A49/$C$3</f>
        <v>0.6</v>
      </c>
      <c r="C49" s="9" t="n">
        <f aca="false">($C$3-A49)/$C$3</f>
        <v>0.4</v>
      </c>
      <c r="D49" s="10" t="n">
        <f aca="false">((B49*C49)/2)*$D$3*$C$3^2</f>
        <v>96902.4</v>
      </c>
      <c r="E49" s="10" t="n">
        <f aca="false">IF(A49&lt;=$A$3,B49*($C$3-$A$3)*$E$3,C49*$A$3*$E$3)</f>
        <v>16000</v>
      </c>
      <c r="F49" s="10" t="n">
        <f aca="false">IF(A49&lt;=$B$3,B49*($C$3-$B$3)*$F$3,C49*$B$3*$F$3)</f>
        <v>52000</v>
      </c>
      <c r="G49" s="10" t="n">
        <f aca="false">D49+E49+F49</f>
        <v>164902.4</v>
      </c>
      <c r="H49" s="11" t="n">
        <f aca="false">$C$3/70+H48</f>
        <v>8.4</v>
      </c>
    </row>
    <row r="50" customFormat="false" ht="15" hidden="false" customHeight="false" outlineLevel="0" collapsed="false">
      <c r="A50" s="10" t="n">
        <f aca="false">$C$3/70+A49</f>
        <v>8.6</v>
      </c>
      <c r="B50" s="9" t="n">
        <f aca="false">A50/$C$3</f>
        <v>0.614285714285714</v>
      </c>
      <c r="C50" s="9" t="n">
        <f aca="false">($C$3-A50)/$C$3</f>
        <v>0.385714285714286</v>
      </c>
      <c r="D50" s="10" t="n">
        <f aca="false">((B50*C50)/2)*$D$3*$C$3^2</f>
        <v>95666.4</v>
      </c>
      <c r="E50" s="10" t="n">
        <f aca="false">IF(A50&lt;=$A$3,B50*($C$3-$A$3)*$E$3,C50*$A$3*$E$3)</f>
        <v>15428.5714285714</v>
      </c>
      <c r="F50" s="10" t="n">
        <f aca="false">IF(A50&lt;=$B$3,B50*($C$3-$B$3)*$F$3,C50*$B$3*$F$3)</f>
        <v>50142.8571428571</v>
      </c>
      <c r="G50" s="10" t="n">
        <f aca="false">D50+E50+F50</f>
        <v>161237.828571429</v>
      </c>
      <c r="H50" s="11" t="n">
        <f aca="false">$C$3/70+H49</f>
        <v>8.6</v>
      </c>
    </row>
    <row r="51" customFormat="false" ht="15" hidden="false" customHeight="false" outlineLevel="0" collapsed="false">
      <c r="A51" s="10" t="n">
        <f aca="false">$C$3/70+A50</f>
        <v>8.8</v>
      </c>
      <c r="B51" s="9" t="n">
        <f aca="false">A51/$C$3</f>
        <v>0.628571428571429</v>
      </c>
      <c r="C51" s="9" t="n">
        <f aca="false">($C$3-A51)/$C$3</f>
        <v>0.371428571428571</v>
      </c>
      <c r="D51" s="10" t="n">
        <f aca="false">((B51*C51)/2)*$D$3*$C$3^2</f>
        <v>94265.6</v>
      </c>
      <c r="E51" s="10" t="n">
        <f aca="false">IF(A51&lt;=$A$3,B51*($C$3-$A$3)*$E$3,C51*$A$3*$E$3)</f>
        <v>14857.1428571429</v>
      </c>
      <c r="F51" s="10" t="n">
        <f aca="false">IF(A51&lt;=$B$3,B51*($C$3-$B$3)*$F$3,C51*$B$3*$F$3)</f>
        <v>48285.7142857143</v>
      </c>
      <c r="G51" s="10" t="n">
        <f aca="false">D51+E51+F51</f>
        <v>157408.457142857</v>
      </c>
      <c r="H51" s="11" t="n">
        <f aca="false">$C$3/70+H50</f>
        <v>8.8</v>
      </c>
    </row>
    <row r="52" customFormat="false" ht="15" hidden="false" customHeight="false" outlineLevel="0" collapsed="false">
      <c r="A52" s="10" t="n">
        <f aca="false">$C$3/70+A51</f>
        <v>9</v>
      </c>
      <c r="B52" s="9" t="n">
        <f aca="false">A52/$C$3</f>
        <v>0.642857142857143</v>
      </c>
      <c r="C52" s="9" t="n">
        <f aca="false">($C$3-A52)/$C$3</f>
        <v>0.357142857142857</v>
      </c>
      <c r="D52" s="10" t="n">
        <f aca="false">((B52*C52)/2)*$D$3*$C$3^2</f>
        <v>92700</v>
      </c>
      <c r="E52" s="10" t="n">
        <f aca="false">IF(A52&lt;=$A$3,B52*($C$3-$A$3)*$E$3,C52*$A$3*$E$3)</f>
        <v>14285.7142857143</v>
      </c>
      <c r="F52" s="10" t="n">
        <f aca="false">IF(A52&lt;=$B$3,B52*($C$3-$B$3)*$F$3,C52*$B$3*$F$3)</f>
        <v>46428.5714285714</v>
      </c>
      <c r="G52" s="10" t="n">
        <f aca="false">D52+E52+F52</f>
        <v>153414.285714286</v>
      </c>
      <c r="H52" s="11" t="n">
        <f aca="false">$C$3/70+H51</f>
        <v>9</v>
      </c>
    </row>
    <row r="53" customFormat="false" ht="15" hidden="false" customHeight="false" outlineLevel="0" collapsed="false">
      <c r="A53" s="10" t="n">
        <f aca="false">$C$3/70+A52</f>
        <v>9.2</v>
      </c>
      <c r="B53" s="9" t="n">
        <f aca="false">A53/$C$3</f>
        <v>0.657142857142857</v>
      </c>
      <c r="C53" s="9" t="n">
        <f aca="false">($C$3-A53)/$C$3</f>
        <v>0.342857142857143</v>
      </c>
      <c r="D53" s="10" t="n">
        <f aca="false">((B53*C53)/2)*$D$3*$C$3^2</f>
        <v>90969.6</v>
      </c>
      <c r="E53" s="10" t="n">
        <f aca="false">IF(A53&lt;=$A$3,B53*($C$3-$A$3)*$E$3,C53*$A$3*$E$3)</f>
        <v>13714.2857142857</v>
      </c>
      <c r="F53" s="10" t="n">
        <f aca="false">IF(A53&lt;=$B$3,B53*($C$3-$B$3)*$F$3,C53*$B$3*$F$3)</f>
        <v>44571.4285714286</v>
      </c>
      <c r="G53" s="10" t="n">
        <f aca="false">D53+E53+F53</f>
        <v>149255.314285714</v>
      </c>
      <c r="H53" s="11" t="n">
        <f aca="false">$C$3/70+H52</f>
        <v>9.2</v>
      </c>
    </row>
    <row r="54" customFormat="false" ht="15" hidden="false" customHeight="false" outlineLevel="0" collapsed="false">
      <c r="A54" s="10" t="n">
        <f aca="false">$C$3/70+A53</f>
        <v>9.4</v>
      </c>
      <c r="B54" s="9" t="n">
        <f aca="false">A54/$C$3</f>
        <v>0.671428571428571</v>
      </c>
      <c r="C54" s="9" t="n">
        <f aca="false">($C$3-A54)/$C$3</f>
        <v>0.328571428571429</v>
      </c>
      <c r="D54" s="10" t="n">
        <f aca="false">((B54*C54)/2)*$D$3*$C$3^2</f>
        <v>89074.4</v>
      </c>
      <c r="E54" s="10" t="n">
        <f aca="false">IF(A54&lt;=$A$3,B54*($C$3-$A$3)*$E$3,C54*$A$3*$E$3)</f>
        <v>13142.8571428571</v>
      </c>
      <c r="F54" s="10" t="n">
        <f aca="false">IF(A54&lt;=$B$3,B54*($C$3-$B$3)*$F$3,C54*$B$3*$F$3)</f>
        <v>42714.2857142857</v>
      </c>
      <c r="G54" s="10" t="n">
        <f aca="false">D54+E54+F54</f>
        <v>144931.542857143</v>
      </c>
      <c r="H54" s="11" t="n">
        <f aca="false">$C$3/70+H53</f>
        <v>9.4</v>
      </c>
    </row>
    <row r="55" customFormat="false" ht="15" hidden="false" customHeight="false" outlineLevel="0" collapsed="false">
      <c r="A55" s="10" t="n">
        <f aca="false">$C$3/70+A54</f>
        <v>9.6</v>
      </c>
      <c r="B55" s="9" t="n">
        <f aca="false">A55/$C$3</f>
        <v>0.685714285714286</v>
      </c>
      <c r="C55" s="9" t="n">
        <f aca="false">($C$3-A55)/$C$3</f>
        <v>0.314285714285714</v>
      </c>
      <c r="D55" s="10" t="n">
        <f aca="false">((B55*C55)/2)*$D$3*$C$3^2</f>
        <v>87014.4</v>
      </c>
      <c r="E55" s="10" t="n">
        <f aca="false">IF(A55&lt;=$A$3,B55*($C$3-$A$3)*$E$3,C55*$A$3*$E$3)</f>
        <v>12571.4285714286</v>
      </c>
      <c r="F55" s="10" t="n">
        <f aca="false">IF(A55&lt;=$B$3,B55*($C$3-$B$3)*$F$3,C55*$B$3*$F$3)</f>
        <v>40857.1428571429</v>
      </c>
      <c r="G55" s="10" t="n">
        <f aca="false">D55+E55+F55</f>
        <v>140442.971428572</v>
      </c>
      <c r="H55" s="11" t="n">
        <f aca="false">$C$3/70+H54</f>
        <v>9.6</v>
      </c>
    </row>
    <row r="56" customFormat="false" ht="15" hidden="false" customHeight="false" outlineLevel="0" collapsed="false">
      <c r="A56" s="10" t="n">
        <f aca="false">$C$3/70+A55</f>
        <v>9.8</v>
      </c>
      <c r="B56" s="9" t="n">
        <f aca="false">A56/$C$3</f>
        <v>0.7</v>
      </c>
      <c r="C56" s="9" t="n">
        <f aca="false">($C$3-A56)/$C$3</f>
        <v>0.3</v>
      </c>
      <c r="D56" s="10" t="n">
        <f aca="false">((B56*C56)/2)*$D$3*$C$3^2</f>
        <v>84789.6</v>
      </c>
      <c r="E56" s="10" t="n">
        <f aca="false">IF(A56&lt;=$A$3,B56*($C$3-$A$3)*$E$3,C56*$A$3*$E$3)</f>
        <v>12000</v>
      </c>
      <c r="F56" s="10" t="n">
        <f aca="false">IF(A56&lt;=$B$3,B56*($C$3-$B$3)*$F$3,C56*$B$3*$F$3)</f>
        <v>39000</v>
      </c>
      <c r="G56" s="10" t="n">
        <f aca="false">D56+E56+F56</f>
        <v>135789.6</v>
      </c>
      <c r="H56" s="11" t="n">
        <f aca="false">$C$3/70+H55</f>
        <v>9.8</v>
      </c>
    </row>
    <row r="57" customFormat="false" ht="15" hidden="false" customHeight="false" outlineLevel="0" collapsed="false">
      <c r="A57" s="10" t="n">
        <f aca="false">$C$3/70+A56</f>
        <v>10</v>
      </c>
      <c r="B57" s="9" t="n">
        <f aca="false">A57/$C$3</f>
        <v>0.714285714285714</v>
      </c>
      <c r="C57" s="9" t="n">
        <f aca="false">($C$3-A57)/$C$3</f>
        <v>0.285714285714286</v>
      </c>
      <c r="D57" s="10" t="n">
        <f aca="false">((B57*C57)/2)*$D$3*$C$3^2</f>
        <v>82400</v>
      </c>
      <c r="E57" s="10" t="n">
        <f aca="false">IF(A57&lt;=$A$3,B57*($C$3-$A$3)*$E$3,C57*$A$3*$E$3)</f>
        <v>11428.5714285714</v>
      </c>
      <c r="F57" s="10" t="n">
        <f aca="false">IF(A57&lt;=$B$3,B57*($C$3-$B$3)*$F$3,C57*$B$3*$F$3)</f>
        <v>37142.8571428572</v>
      </c>
      <c r="G57" s="10" t="n">
        <f aca="false">D57+E57+F57</f>
        <v>130971.428571429</v>
      </c>
      <c r="H57" s="11" t="n">
        <f aca="false">$C$3/70+H56</f>
        <v>10</v>
      </c>
    </row>
    <row r="58" customFormat="false" ht="15" hidden="false" customHeight="false" outlineLevel="0" collapsed="false">
      <c r="A58" s="10" t="n">
        <f aca="false">$C$3/70+A57</f>
        <v>10.2</v>
      </c>
      <c r="B58" s="9" t="n">
        <f aca="false">A58/$C$3</f>
        <v>0.728571428571428</v>
      </c>
      <c r="C58" s="9" t="n">
        <f aca="false">($C$3-A58)/$C$3</f>
        <v>0.271428571428572</v>
      </c>
      <c r="D58" s="10" t="n">
        <f aca="false">((B58*C58)/2)*$D$3*$C$3^2</f>
        <v>79845.6000000001</v>
      </c>
      <c r="E58" s="10" t="n">
        <f aca="false">IF(A58&lt;=$A$3,B58*($C$3-$A$3)*$E$3,C58*$A$3*$E$3)</f>
        <v>10857.1428571429</v>
      </c>
      <c r="F58" s="10" t="n">
        <f aca="false">IF(A58&lt;=$B$3,B58*($C$3-$B$3)*$F$3,C58*$B$3*$F$3)</f>
        <v>35285.7142857143</v>
      </c>
      <c r="G58" s="10" t="n">
        <f aca="false">D58+E58+F58</f>
        <v>125988.457142857</v>
      </c>
      <c r="H58" s="11" t="n">
        <f aca="false">$C$3/70+H57</f>
        <v>10.2</v>
      </c>
    </row>
    <row r="59" customFormat="false" ht="15" hidden="false" customHeight="false" outlineLevel="0" collapsed="false">
      <c r="A59" s="10" t="n">
        <f aca="false">$C$3/70+A58</f>
        <v>10.4</v>
      </c>
      <c r="B59" s="9" t="n">
        <f aca="false">A59/$C$3</f>
        <v>0.742857142857143</v>
      </c>
      <c r="C59" s="9" t="n">
        <f aca="false">($C$3-A59)/$C$3</f>
        <v>0.257142857142857</v>
      </c>
      <c r="D59" s="10" t="n">
        <f aca="false">((B59*C59)/2)*$D$3*$C$3^2</f>
        <v>77126.4000000001</v>
      </c>
      <c r="E59" s="10" t="n">
        <f aca="false">IF(A59&lt;=$A$3,B59*($C$3-$A$3)*$E$3,C59*$A$3*$E$3)</f>
        <v>10285.7142857143</v>
      </c>
      <c r="F59" s="10" t="n">
        <f aca="false">IF(A59&lt;=$B$3,B59*($C$3-$B$3)*$F$3,C59*$B$3*$F$3)</f>
        <v>33428.5714285715</v>
      </c>
      <c r="G59" s="10" t="n">
        <f aca="false">D59+E59+F59</f>
        <v>120840.685714286</v>
      </c>
      <c r="H59" s="11" t="n">
        <f aca="false">$C$3/70+H58</f>
        <v>10.4</v>
      </c>
    </row>
    <row r="60" customFormat="false" ht="15" hidden="false" customHeight="false" outlineLevel="0" collapsed="false">
      <c r="A60" s="10" t="n">
        <f aca="false">$C$3/70+A59</f>
        <v>10.6</v>
      </c>
      <c r="B60" s="9" t="n">
        <f aca="false">A60/$C$3</f>
        <v>0.757142857142857</v>
      </c>
      <c r="C60" s="9" t="n">
        <f aca="false">($C$3-A60)/$C$3</f>
        <v>0.242857142857143</v>
      </c>
      <c r="D60" s="10" t="n">
        <f aca="false">((B60*C60)/2)*$D$3*$C$3^2</f>
        <v>74242.4000000001</v>
      </c>
      <c r="E60" s="10" t="n">
        <f aca="false">IF(A60&lt;=$A$3,B60*($C$3-$A$3)*$E$3,C60*$A$3*$E$3)</f>
        <v>9714.28571428573</v>
      </c>
      <c r="F60" s="10" t="n">
        <f aca="false">IF(A60&lt;=$B$3,B60*($C$3-$B$3)*$F$3,C60*$B$3*$F$3)</f>
        <v>31571.4285714286</v>
      </c>
      <c r="G60" s="10" t="n">
        <f aca="false">D60+E60+F60</f>
        <v>115528.114285714</v>
      </c>
      <c r="H60" s="11" t="n">
        <f aca="false">$C$3/70+H59</f>
        <v>10.6</v>
      </c>
    </row>
    <row r="61" customFormat="false" ht="15" hidden="false" customHeight="false" outlineLevel="0" collapsed="false">
      <c r="A61" s="10" t="n">
        <f aca="false">$C$3/70+A60</f>
        <v>10.8</v>
      </c>
      <c r="B61" s="9" t="n">
        <f aca="false">A61/$C$3</f>
        <v>0.771428571428571</v>
      </c>
      <c r="C61" s="9" t="n">
        <f aca="false">($C$3-A61)/$C$3</f>
        <v>0.228571428571429</v>
      </c>
      <c r="D61" s="10" t="n">
        <f aca="false">((B61*C61)/2)*$D$3*$C$3^2</f>
        <v>71193.6000000001</v>
      </c>
      <c r="E61" s="10" t="n">
        <f aca="false">IF(A61&lt;=$A$3,B61*($C$3-$A$3)*$E$3,C61*$A$3*$E$3)</f>
        <v>9142.85714285716</v>
      </c>
      <c r="F61" s="10" t="n">
        <f aca="false">IF(A61&lt;=$B$3,B61*($C$3-$B$3)*$F$3,C61*$B$3*$F$3)</f>
        <v>29714.2857142858</v>
      </c>
      <c r="G61" s="10" t="n">
        <f aca="false">D61+E61+F61</f>
        <v>110050.742857143</v>
      </c>
      <c r="H61" s="11" t="n">
        <f aca="false">$C$3/70+H60</f>
        <v>10.8</v>
      </c>
    </row>
    <row r="62" customFormat="false" ht="15" hidden="false" customHeight="false" outlineLevel="0" collapsed="false">
      <c r="A62" s="10" t="n">
        <f aca="false">$C$3/70+A61</f>
        <v>11</v>
      </c>
      <c r="B62" s="9" t="n">
        <f aca="false">A62/$C$3</f>
        <v>0.785714285714285</v>
      </c>
      <c r="C62" s="9" t="n">
        <f aca="false">($C$3-A62)/$C$3</f>
        <v>0.214285714285715</v>
      </c>
      <c r="D62" s="10" t="n">
        <f aca="false">((B62*C62)/2)*$D$3*$C$3^2</f>
        <v>67980.0000000001</v>
      </c>
      <c r="E62" s="10" t="n">
        <f aca="false">IF(A62&lt;=$A$3,B62*($C$3-$A$3)*$E$3,C62*$A$3*$E$3)</f>
        <v>8571.42857142859</v>
      </c>
      <c r="F62" s="10" t="n">
        <f aca="false">IF(A62&lt;=$B$3,B62*($C$3-$B$3)*$F$3,C62*$B$3*$F$3)</f>
        <v>27857.1428571429</v>
      </c>
      <c r="G62" s="10" t="n">
        <f aca="false">D62+E62+F62</f>
        <v>104408.571428572</v>
      </c>
      <c r="H62" s="11" t="n">
        <f aca="false">$C$3/70+H61</f>
        <v>11</v>
      </c>
    </row>
    <row r="63" customFormat="false" ht="15" hidden="false" customHeight="false" outlineLevel="0" collapsed="false">
      <c r="A63" s="10" t="n">
        <f aca="false">$C$3/70+A62</f>
        <v>11.2</v>
      </c>
      <c r="B63" s="9" t="n">
        <f aca="false">A63/$C$3</f>
        <v>0.8</v>
      </c>
      <c r="C63" s="9" t="n">
        <f aca="false">($C$3-A63)/$C$3</f>
        <v>0.200000000000001</v>
      </c>
      <c r="D63" s="10" t="n">
        <f aca="false">((B63*C63)/2)*$D$3*$C$3^2</f>
        <v>64601.6000000002</v>
      </c>
      <c r="E63" s="10" t="n">
        <f aca="false">IF(A63&lt;=$A$3,B63*($C$3-$A$3)*$E$3,C63*$A$3*$E$3)</f>
        <v>8000.00000000002</v>
      </c>
      <c r="F63" s="10" t="n">
        <f aca="false">IF(A63&lt;=$B$3,B63*($C$3-$B$3)*$F$3,C63*$B$3*$F$3)</f>
        <v>26000.0000000001</v>
      </c>
      <c r="G63" s="10" t="n">
        <f aca="false">D63+E63+F63</f>
        <v>98601.6000000003</v>
      </c>
      <c r="H63" s="11" t="n">
        <f aca="false">$C$3/70+H62</f>
        <v>11.2</v>
      </c>
    </row>
    <row r="64" customFormat="false" ht="15" hidden="false" customHeight="false" outlineLevel="0" collapsed="false">
      <c r="A64" s="10" t="n">
        <f aca="false">$C$3/70+A63</f>
        <v>11.4</v>
      </c>
      <c r="B64" s="9" t="n">
        <f aca="false">A64/$C$3</f>
        <v>0.814285714285714</v>
      </c>
      <c r="C64" s="9" t="n">
        <f aca="false">($C$3-A64)/$C$3</f>
        <v>0.185714285714286</v>
      </c>
      <c r="D64" s="10" t="n">
        <f aca="false">((B64*C64)/2)*$D$3*$C$3^2</f>
        <v>61058.4000000002</v>
      </c>
      <c r="E64" s="10" t="n">
        <f aca="false">IF(A64&lt;=$A$3,B64*($C$3-$A$3)*$E$3,C64*$A$3*$E$3)</f>
        <v>7428.57142857145</v>
      </c>
      <c r="F64" s="10" t="n">
        <f aca="false">IF(A64&lt;=$B$3,B64*($C$3-$B$3)*$F$3,C64*$B$3*$F$3)</f>
        <v>24142.8571428572</v>
      </c>
      <c r="G64" s="10" t="n">
        <f aca="false">D64+E64+F64</f>
        <v>92629.8285714288</v>
      </c>
      <c r="H64" s="11" t="n">
        <f aca="false">$C$3/70+H63</f>
        <v>11.4</v>
      </c>
    </row>
    <row r="65" customFormat="false" ht="15" hidden="false" customHeight="false" outlineLevel="0" collapsed="false">
      <c r="A65" s="10" t="n">
        <f aca="false">$C$3/70+A64</f>
        <v>11.6</v>
      </c>
      <c r="B65" s="9" t="n">
        <f aca="false">A65/$C$3</f>
        <v>0.828571428571428</v>
      </c>
      <c r="C65" s="9" t="n">
        <f aca="false">($C$3-A65)/$C$3</f>
        <v>0.171428571428572</v>
      </c>
      <c r="D65" s="10" t="n">
        <f aca="false">((B65*C65)/2)*$D$3*$C$3^2</f>
        <v>57350.4000000002</v>
      </c>
      <c r="E65" s="10" t="n">
        <f aca="false">IF(A65&lt;=$A$3,B65*($C$3-$A$3)*$E$3,C65*$A$3*$E$3)</f>
        <v>6857.14285714288</v>
      </c>
      <c r="F65" s="10" t="n">
        <f aca="false">IF(A65&lt;=$B$3,B65*($C$3-$B$3)*$F$3,C65*$B$3*$F$3)</f>
        <v>22285.7142857144</v>
      </c>
      <c r="G65" s="10" t="n">
        <f aca="false">D65+E65+F65</f>
        <v>86493.2571428574</v>
      </c>
      <c r="H65" s="11" t="n">
        <f aca="false">$C$3/70+H64</f>
        <v>11.6</v>
      </c>
    </row>
    <row r="66" customFormat="false" ht="15" hidden="false" customHeight="false" outlineLevel="0" collapsed="false">
      <c r="A66" s="10" t="n">
        <f aca="false">$C$3/70+A65</f>
        <v>11.8</v>
      </c>
      <c r="B66" s="9" t="n">
        <f aca="false">A66/$C$3</f>
        <v>0.842857142857142</v>
      </c>
      <c r="C66" s="9" t="n">
        <f aca="false">($C$3-A66)/$C$3</f>
        <v>0.157142857142858</v>
      </c>
      <c r="D66" s="10" t="n">
        <f aca="false">((B66*C66)/2)*$D$3*$C$3^2</f>
        <v>53477.6000000002</v>
      </c>
      <c r="E66" s="10" t="n">
        <f aca="false">IF(A66&lt;=$A$3,B66*($C$3-$A$3)*$E$3,C66*$A$3*$E$3)</f>
        <v>6285.71428571431</v>
      </c>
      <c r="F66" s="10" t="n">
        <f aca="false">IF(A66&lt;=$B$3,B66*($C$3-$B$3)*$F$3,C66*$B$3*$F$3)</f>
        <v>20428.5714285715</v>
      </c>
      <c r="G66" s="10" t="n">
        <f aca="false">D66+E66+F66</f>
        <v>80191.885714286</v>
      </c>
      <c r="H66" s="11" t="n">
        <f aca="false">$C$3/70+H65</f>
        <v>11.8</v>
      </c>
    </row>
    <row r="67" customFormat="false" ht="15" hidden="false" customHeight="false" outlineLevel="0" collapsed="false">
      <c r="A67" s="10" t="n">
        <f aca="false">$C$3/70+A66</f>
        <v>12</v>
      </c>
      <c r="B67" s="9" t="n">
        <f aca="false">A67/$C$3</f>
        <v>0.857142857142856</v>
      </c>
      <c r="C67" s="9" t="n">
        <f aca="false">($C$3-A67)/$C$3</f>
        <v>0.142857142857144</v>
      </c>
      <c r="D67" s="10" t="n">
        <f aca="false">((B67*C67)/2)*$D$3*$C$3^2</f>
        <v>49440.0000000002</v>
      </c>
      <c r="E67" s="10" t="n">
        <f aca="false">IF(A67&lt;=$A$3,B67*($C$3-$A$3)*$E$3,C67*$A$3*$E$3)</f>
        <v>5714.28571428574</v>
      </c>
      <c r="F67" s="10" t="n">
        <f aca="false">IF(A67&lt;=$B$3,B67*($C$3-$B$3)*$F$3,C67*$B$3*$F$3)</f>
        <v>18571.4285714287</v>
      </c>
      <c r="G67" s="10" t="n">
        <f aca="false">D67+E67+F67</f>
        <v>73725.7142857146</v>
      </c>
      <c r="H67" s="11" t="n">
        <f aca="false">$C$3/70+H66</f>
        <v>12</v>
      </c>
    </row>
    <row r="68" customFormat="false" ht="15" hidden="false" customHeight="false" outlineLevel="0" collapsed="false">
      <c r="A68" s="10" t="n">
        <f aca="false">$C$3/70+A67</f>
        <v>12.2</v>
      </c>
      <c r="B68" s="9" t="n">
        <f aca="false">A68/$C$3</f>
        <v>0.871428571428571</v>
      </c>
      <c r="C68" s="9" t="n">
        <f aca="false">($C$3-A68)/$C$3</f>
        <v>0.128571428571429</v>
      </c>
      <c r="D68" s="10" t="n">
        <f aca="false">((B68*C68)/2)*$D$3*$C$3^2</f>
        <v>45237.6000000003</v>
      </c>
      <c r="E68" s="10" t="n">
        <f aca="false">IF(A68&lt;=$A$3,B68*($C$3-$A$3)*$E$3,C68*$A$3*$E$3)</f>
        <v>5142.85714285718</v>
      </c>
      <c r="F68" s="10" t="n">
        <f aca="false">IF(A68&lt;=$B$3,B68*($C$3-$B$3)*$F$3,C68*$B$3*$F$3)</f>
        <v>16714.2857142858</v>
      </c>
      <c r="G68" s="10" t="n">
        <f aca="false">D68+E68+F68</f>
        <v>67094.7428571433</v>
      </c>
      <c r="H68" s="11" t="n">
        <f aca="false">$C$3/70+H67</f>
        <v>12.2</v>
      </c>
    </row>
    <row r="69" customFormat="false" ht="15" hidden="false" customHeight="false" outlineLevel="0" collapsed="false">
      <c r="A69" s="10" t="n">
        <f aca="false">$C$3/70+A68</f>
        <v>12.4</v>
      </c>
      <c r="B69" s="9" t="n">
        <f aca="false">A69/$C$3</f>
        <v>0.885714285714285</v>
      </c>
      <c r="C69" s="9" t="n">
        <f aca="false">($C$3-A69)/$C$3</f>
        <v>0.114285714285715</v>
      </c>
      <c r="D69" s="10" t="n">
        <f aca="false">((B69*C69)/2)*$D$3*$C$3^2</f>
        <v>40870.4000000003</v>
      </c>
      <c r="E69" s="10" t="n">
        <f aca="false">IF(A69&lt;=$A$3,B69*($C$3-$A$3)*$E$3,C69*$A$3*$E$3)</f>
        <v>4571.42857142861</v>
      </c>
      <c r="F69" s="10" t="n">
        <f aca="false">IF(A69&lt;=$B$3,B69*($C$3-$B$3)*$F$3,C69*$B$3*$F$3)</f>
        <v>14857.142857143</v>
      </c>
      <c r="G69" s="10" t="n">
        <f aca="false">D69+E69+F69</f>
        <v>60298.9714285719</v>
      </c>
      <c r="H69" s="11" t="n">
        <f aca="false">$C$3/70+H68</f>
        <v>12.4</v>
      </c>
    </row>
    <row r="70" customFormat="false" ht="15" hidden="false" customHeight="false" outlineLevel="0" collapsed="false">
      <c r="A70" s="10" t="n">
        <f aca="false">$C$3/70+A69</f>
        <v>12.6</v>
      </c>
      <c r="B70" s="9" t="n">
        <f aca="false">A70/$C$3</f>
        <v>0.899999999999999</v>
      </c>
      <c r="C70" s="9" t="n">
        <f aca="false">($C$3-A70)/$C$3</f>
        <v>0.100000000000001</v>
      </c>
      <c r="D70" s="10" t="n">
        <f aca="false">((B70*C70)/2)*$D$3*$C$3^2</f>
        <v>36338.4000000003</v>
      </c>
      <c r="E70" s="10" t="n">
        <f aca="false">IF(A70&lt;=$A$3,B70*($C$3-$A$3)*$E$3,C70*$A$3*$E$3)</f>
        <v>4000.00000000004</v>
      </c>
      <c r="F70" s="10" t="n">
        <f aca="false">IF(A70&lt;=$B$3,B70*($C$3-$B$3)*$F$3,C70*$B$3*$F$3)</f>
        <v>13000.0000000001</v>
      </c>
      <c r="G70" s="10" t="n">
        <f aca="false">D70+E70+F70</f>
        <v>53338.4000000005</v>
      </c>
      <c r="H70" s="11" t="n">
        <f aca="false">$C$3/70+H69</f>
        <v>12.6</v>
      </c>
    </row>
    <row r="71" customFormat="false" ht="15" hidden="false" customHeight="false" outlineLevel="0" collapsed="false">
      <c r="A71" s="10" t="n">
        <f aca="false">$C$3/70+A70</f>
        <v>12.8</v>
      </c>
      <c r="B71" s="9" t="n">
        <f aca="false">A71/$C$3</f>
        <v>0.914285714285713</v>
      </c>
      <c r="C71" s="9" t="n">
        <f aca="false">($C$3-A71)/$C$3</f>
        <v>0.0857142857142867</v>
      </c>
      <c r="D71" s="10" t="n">
        <f aca="false">((B71*C71)/2)*$D$3*$C$3^2</f>
        <v>31641.6000000003</v>
      </c>
      <c r="E71" s="10" t="n">
        <f aca="false">IF(A71&lt;=$A$3,B71*($C$3-$A$3)*$E$3,C71*$A$3*$E$3)</f>
        <v>3428.57142857147</v>
      </c>
      <c r="F71" s="10" t="n">
        <f aca="false">IF(A71&lt;=$B$3,B71*($C$3-$B$3)*$F$3,C71*$B$3*$F$3)</f>
        <v>11142.8571428573</v>
      </c>
      <c r="G71" s="10" t="n">
        <f aca="false">D71+E71+F71</f>
        <v>46213.0285714291</v>
      </c>
      <c r="H71" s="11" t="n">
        <f aca="false">$C$3/70+H70</f>
        <v>12.8</v>
      </c>
    </row>
    <row r="72" customFormat="false" ht="15" hidden="false" customHeight="false" outlineLevel="0" collapsed="false">
      <c r="A72" s="10" t="n">
        <f aca="false">$C$3/70+A71</f>
        <v>13</v>
      </c>
      <c r="B72" s="9" t="n">
        <f aca="false">A72/$C$3</f>
        <v>0.928571428571428</v>
      </c>
      <c r="C72" s="9" t="n">
        <f aca="false">($C$3-A72)/$C$3</f>
        <v>0.0714285714285724</v>
      </c>
      <c r="D72" s="10" t="n">
        <f aca="false">((B72*C72)/2)*$D$3*$C$3^2</f>
        <v>26780.0000000003</v>
      </c>
      <c r="E72" s="10" t="n">
        <f aca="false">IF(A72&lt;=$A$3,B72*($C$3-$A$3)*$E$3,C72*$A$3*$E$3)</f>
        <v>2857.1428571429</v>
      </c>
      <c r="F72" s="10" t="n">
        <f aca="false">IF(A72&lt;=$B$3,B72*($C$3-$B$3)*$F$3,C72*$B$3*$F$3)</f>
        <v>9285.71428571442</v>
      </c>
      <c r="G72" s="10" t="n">
        <f aca="false">D72+E72+F72</f>
        <v>38922.8571428577</v>
      </c>
      <c r="H72" s="11" t="n">
        <f aca="false">$C$3/70+H71</f>
        <v>13</v>
      </c>
    </row>
    <row r="73" customFormat="false" ht="15" hidden="false" customHeight="false" outlineLevel="0" collapsed="false">
      <c r="A73" s="10" t="n">
        <f aca="false">$C$3/70+A72</f>
        <v>13.2</v>
      </c>
      <c r="B73" s="9" t="n">
        <f aca="false">A73/$C$3</f>
        <v>0.942857142857142</v>
      </c>
      <c r="C73" s="9" t="n">
        <f aca="false">($C$3-A73)/$C$3</f>
        <v>0.0571428571428582</v>
      </c>
      <c r="D73" s="10" t="n">
        <f aca="false">((B73*C73)/2)*$D$3*$C$3^2</f>
        <v>21753.6000000004</v>
      </c>
      <c r="E73" s="10" t="n">
        <f aca="false">IF(A73&lt;=$A$3,B73*($C$3-$A$3)*$E$3,C73*$A$3*$E$3)</f>
        <v>2285.71428571433</v>
      </c>
      <c r="F73" s="10" t="n">
        <f aca="false">IF(A73&lt;=$B$3,B73*($C$3-$B$3)*$F$3,C73*$B$3*$F$3)</f>
        <v>7428.57142857157</v>
      </c>
      <c r="G73" s="10" t="n">
        <f aca="false">D73+E73+F73</f>
        <v>31467.8857142863</v>
      </c>
      <c r="H73" s="11" t="n">
        <f aca="false">$C$3/70+H72</f>
        <v>13.2</v>
      </c>
    </row>
    <row r="74" customFormat="false" ht="15" hidden="false" customHeight="false" outlineLevel="0" collapsed="false">
      <c r="A74" s="10" t="n">
        <f aca="false">$C$3/70+A73</f>
        <v>13.4</v>
      </c>
      <c r="B74" s="9" t="n">
        <f aca="false">A74/$C$3</f>
        <v>0.957142857142856</v>
      </c>
      <c r="C74" s="9" t="n">
        <f aca="false">($C$3-A74)/$C$3</f>
        <v>0.042857142857144</v>
      </c>
      <c r="D74" s="10" t="n">
        <f aca="false">((B74*C74)/2)*$D$3*$C$3^2</f>
        <v>16562.4000000004</v>
      </c>
      <c r="E74" s="10" t="n">
        <f aca="false">IF(A74&lt;=$A$3,B74*($C$3-$A$3)*$E$3,C74*$A$3*$E$3)</f>
        <v>1714.28571428576</v>
      </c>
      <c r="F74" s="10" t="n">
        <f aca="false">IF(A74&lt;=$B$3,B74*($C$3-$B$3)*$F$3,C74*$B$3*$F$3)</f>
        <v>5571.42857142872</v>
      </c>
      <c r="G74" s="10" t="n">
        <f aca="false">D74+E74+F74</f>
        <v>23848.1142857149</v>
      </c>
      <c r="H74" s="11" t="n">
        <f aca="false">$C$3/70+H73</f>
        <v>13.4</v>
      </c>
    </row>
    <row r="75" customFormat="false" ht="15" hidden="false" customHeight="false" outlineLevel="0" collapsed="false">
      <c r="A75" s="10" t="n">
        <f aca="false">$C$3/70+A74</f>
        <v>13.6</v>
      </c>
      <c r="B75" s="9" t="n">
        <f aca="false">A75/$C$3</f>
        <v>0.97142857142857</v>
      </c>
      <c r="C75" s="9" t="n">
        <f aca="false">($C$3-A75)/$C$3</f>
        <v>0.0285714285714297</v>
      </c>
      <c r="D75" s="10" t="n">
        <f aca="false">((B75*C75)/2)*$D$3*$C$3^2</f>
        <v>11206.4000000004</v>
      </c>
      <c r="E75" s="10" t="n">
        <f aca="false">IF(A75&lt;=$A$3,B75*($C$3-$A$3)*$E$3,C75*$A$3*$E$3)</f>
        <v>1142.85714285719</v>
      </c>
      <c r="F75" s="10" t="n">
        <f aca="false">IF(A75&lt;=$B$3,B75*($C$3-$B$3)*$F$3,C75*$B$3*$F$3)</f>
        <v>3714.28571428587</v>
      </c>
      <c r="G75" s="10" t="n">
        <f aca="false">D75+E75+F75</f>
        <v>16063.5428571435</v>
      </c>
      <c r="H75" s="11" t="n">
        <f aca="false">$C$3/70+H74</f>
        <v>13.6</v>
      </c>
    </row>
    <row r="76" customFormat="false" ht="15" hidden="false" customHeight="false" outlineLevel="0" collapsed="false">
      <c r="A76" s="10" t="n">
        <f aca="false">$C$3/70+A75</f>
        <v>13.8</v>
      </c>
      <c r="B76" s="9" t="n">
        <f aca="false">A76/$C$3</f>
        <v>0.985714285714285</v>
      </c>
      <c r="C76" s="9" t="n">
        <f aca="false">($C$3-A76)/$C$3</f>
        <v>0.0142857142857155</v>
      </c>
      <c r="D76" s="10" t="n">
        <f aca="false">((B76*C76)/2)*$D$3*$C$3^2</f>
        <v>5685.60000000048</v>
      </c>
      <c r="E76" s="10" t="n">
        <f aca="false">IF(A76&lt;=$A$3,B76*($C$3-$A$3)*$E$3,C76*$A$3*$E$3)</f>
        <v>571.42857142862</v>
      </c>
      <c r="F76" s="10" t="n">
        <f aca="false">IF(A76&lt;=$B$3,B76*($C$3-$B$3)*$F$3,C76*$B$3*$F$3)</f>
        <v>1857.14285714302</v>
      </c>
      <c r="G76" s="10" t="n">
        <f aca="false">D76+E76+F76</f>
        <v>8114.17142857211</v>
      </c>
      <c r="H76" s="11" t="n">
        <f aca="false">$C$3/70+H75</f>
        <v>13.8</v>
      </c>
    </row>
    <row r="77" customFormat="false" ht="15" hidden="false" customHeight="false" outlineLevel="0" collapsed="false">
      <c r="A77" s="10" t="n">
        <f aca="false">$C$3/70+A76</f>
        <v>14</v>
      </c>
      <c r="B77" s="9" t="n">
        <f aca="false">A77/$C$3</f>
        <v>0.999999999999999</v>
      </c>
      <c r="C77" s="9" t="n">
        <f aca="false">($C$3-A77)/$C$3</f>
        <v>0</v>
      </c>
      <c r="D77" s="10" t="n">
        <f aca="false">((B77*C77)/2)*$D$3*$C$3^2</f>
        <v>0</v>
      </c>
      <c r="E77" s="10" t="n">
        <f aca="false">IF(A77&lt;=$A$3,B77*($C$3-$A$3)*$E$3,C77*$A$3*$E$3)</f>
        <v>0</v>
      </c>
      <c r="F77" s="10" t="n">
        <f aca="false">IF(A77&lt;=$B$3,B77*($C$3-$B$3)*$F$3,C77*$B$3*$F$3)</f>
        <v>0</v>
      </c>
      <c r="G77" s="10" t="n">
        <f aca="false">D77+E77+F77</f>
        <v>0</v>
      </c>
      <c r="H77" s="11" t="n">
        <f aca="false">$C$3/70+H76</f>
        <v>14</v>
      </c>
    </row>
  </sheetData>
  <sheetProtection sheet="false"/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LibreOffice/4.4.1.2$Linux_X86_64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markus samoueil</cp:lastModifiedBy>
  <cp:lastPrinted>2013-11-08T10:29:52Z</cp:lastPrint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