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jpeg" PartName="/xl/media/image1.jpe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Ergebnisse1" vbProcedure="false">Ergebnisse!$A$14:$G$16</definedName>
    <definedName function="false" hidden="false" name="Ergebnisse2" vbProcedure="false">'Eingabe QS'!$A$13:$G$15</definedName>
    <definedName function="false" hidden="false" name="Nutzereingabe1" vbProcedure="false">Ergebnisse!$A$5:$G$10</definedName>
    <definedName function="false" hidden="false" name="Nutzereingabe2" vbProcedure="false">'Eingabe QS'!$A$5:$G$9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<sst xmlns="http://schemas.openxmlformats.org/spreadsheetml/2006/main" count="89" uniqueCount="63">
  <si>
    <t>Einfache statische Berechnugen eines Einsfeldträgers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</si>
  <si>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</si>
  <si>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</si>
  <si>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</si>
  <si>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</si>
  <si>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</si>
  <si>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</si>
  <si>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</si>
  <si>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</si>
  <si>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</si>
  <si>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</si>
  <si>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</si>
  <si>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</si>
  <si>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</si>
  <si>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</si>
  <si>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</si>
  <si>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</si>
  <si>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Ergebnisse: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</si>
  <si>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</si>
  <si>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</si>
  <si>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</si>
  <si>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</si>
  <si>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</si>
  <si>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r>
      <t>[N/mm</t>
    </r>
    <r>
      <rPr>
        <vertAlign val="super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]</t>
    </r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</si>
  <si>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</si>
  <si>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</si>
  <si>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Passwort: </t>
  </si>
  <si>
    <t>Informatik1</t>
  </si>
  <si>
    <t>Berechnung der querschnittsabhämgigen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</si>
  <si>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</si>
  <si>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</si>
  <si>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</si>
  <si>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</si>
  <si>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</si>
  <si>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</si>
  <si>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</si>
  <si>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</si>
  <si>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</si>
  <si>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Dichte des Materials (Rho)</t>
  </si>
  <si>
    <t>ρ=</t>
  </si>
  <si>
    <r>
      <t>[kg/m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]</t>
    </r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</si>
  <si>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</si>
  <si>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</si>
  <si>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</si>
  <si>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</si>
  <si>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</si>
  <si>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</si>
  <si>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</si>
  <si>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</si>
  <si>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</t>
  </si>
  <si>
    <t>Momente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</si>
  <si>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</si>
  <si>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 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</si>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</sst>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\-MMM\-YY"/>
    <numFmt numFmtId="167" formatCode="0.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b val="true"/>
      <sz val="18"/>
      <color rgb="FF000000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8B855"/>
      </patternFill>
    </fill>
    <fill>
      <patternFill patternType="solid">
        <fgColor rgb="FF00B0F0"/>
        <bgColor rgb="FF33CCCC"/>
      </patternFill>
    </fill>
    <fill>
      <patternFill patternType="solid">
        <fgColor rgb="FFB7DEE8"/>
        <bgColor rgb="FF99CCFF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 style="thick">
        <color rgb="FFFFFFFF"/>
      </left>
      <right style="thick">
        <color rgb="FFFFFFFF"/>
      </right>
      <top style="thick"/>
      <bottom style="thick">
        <color rgb="FFFFFFFF"/>
      </bottom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 style="thick">
        <color rgb="FFFFFFFF"/>
      </left>
      <right style="thick">
        <color rgb="FFFFFFFF"/>
      </right>
      <top style="thick">
        <color rgb="FFFFFFFF"/>
      </top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2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2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2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0" fillId="0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2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2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17" xfId="0" applyFont="fals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Momenten Diagramm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momente!$A$10:$A$80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momente!$D$10:$D$80</c:f>
              <c:numCache>
                <c:formatCode>General</c:formatCode>
                <c:ptCount val="71"/>
                <c:pt idx="0">
                  <c:v>0</c:v>
                </c:pt>
                <c:pt idx="1">
                  <c:v>3198.15</c:v>
                </c:pt>
                <c:pt idx="2">
                  <c:v>6303.6</c:v>
                </c:pt>
                <c:pt idx="3">
                  <c:v>9316.35</c:v>
                </c:pt>
                <c:pt idx="4">
                  <c:v>12236.4</c:v>
                </c:pt>
                <c:pt idx="5">
                  <c:v>15063.75</c:v>
                </c:pt>
                <c:pt idx="6">
                  <c:v>17798.4</c:v>
                </c:pt>
                <c:pt idx="7">
                  <c:v>20440.35</c:v>
                </c:pt>
                <c:pt idx="8">
                  <c:v>22989.6</c:v>
                </c:pt>
                <c:pt idx="9">
                  <c:v>25446.15</c:v>
                </c:pt>
                <c:pt idx="10">
                  <c:v>27810</c:v>
                </c:pt>
                <c:pt idx="11">
                  <c:v>30081.15</c:v>
                </c:pt>
                <c:pt idx="12">
                  <c:v>32259.6</c:v>
                </c:pt>
                <c:pt idx="13">
                  <c:v>34345.35</c:v>
                </c:pt>
                <c:pt idx="14">
                  <c:v>36338.4</c:v>
                </c:pt>
                <c:pt idx="15">
                  <c:v>38238.75</c:v>
                </c:pt>
                <c:pt idx="16">
                  <c:v>40046.4</c:v>
                </c:pt>
                <c:pt idx="17">
                  <c:v>41761.35</c:v>
                </c:pt>
                <c:pt idx="18">
                  <c:v>43383.6</c:v>
                </c:pt>
                <c:pt idx="19">
                  <c:v>44913.15</c:v>
                </c:pt>
                <c:pt idx="20">
                  <c:v>46350</c:v>
                </c:pt>
                <c:pt idx="21">
                  <c:v>47694.15</c:v>
                </c:pt>
                <c:pt idx="22">
                  <c:v>48945.6</c:v>
                </c:pt>
                <c:pt idx="23">
                  <c:v>50104.35</c:v>
                </c:pt>
                <c:pt idx="24">
                  <c:v>51170.4</c:v>
                </c:pt>
                <c:pt idx="25">
                  <c:v>52143.75</c:v>
                </c:pt>
                <c:pt idx="26">
                  <c:v>53024.4</c:v>
                </c:pt>
                <c:pt idx="27">
                  <c:v>53812.35</c:v>
                </c:pt>
                <c:pt idx="28">
                  <c:v>54507.6</c:v>
                </c:pt>
                <c:pt idx="29">
                  <c:v>55110.15</c:v>
                </c:pt>
                <c:pt idx="30">
                  <c:v>55620</c:v>
                </c:pt>
                <c:pt idx="31">
                  <c:v>56037.15</c:v>
                </c:pt>
                <c:pt idx="32">
                  <c:v>56361.6</c:v>
                </c:pt>
                <c:pt idx="33">
                  <c:v>56593.35</c:v>
                </c:pt>
                <c:pt idx="34">
                  <c:v>56732.4</c:v>
                </c:pt>
                <c:pt idx="35">
                  <c:v>56778.75</c:v>
                </c:pt>
                <c:pt idx="36">
                  <c:v>56732.4</c:v>
                </c:pt>
                <c:pt idx="37">
                  <c:v>56593.35</c:v>
                </c:pt>
                <c:pt idx="38">
                  <c:v>56361.6</c:v>
                </c:pt>
                <c:pt idx="39">
                  <c:v>56037.15</c:v>
                </c:pt>
                <c:pt idx="40">
                  <c:v>55620</c:v>
                </c:pt>
                <c:pt idx="41">
                  <c:v>55110.15</c:v>
                </c:pt>
                <c:pt idx="42">
                  <c:v>54507.6</c:v>
                </c:pt>
                <c:pt idx="43">
                  <c:v>53812.35</c:v>
                </c:pt>
                <c:pt idx="44">
                  <c:v>53024.4</c:v>
                </c:pt>
                <c:pt idx="45">
                  <c:v>52143.75</c:v>
                </c:pt>
                <c:pt idx="46">
                  <c:v>51170.4</c:v>
                </c:pt>
                <c:pt idx="47">
                  <c:v>50104.35</c:v>
                </c:pt>
                <c:pt idx="48">
                  <c:v>48945.6</c:v>
                </c:pt>
                <c:pt idx="49">
                  <c:v>47694.1499999999</c:v>
                </c:pt>
                <c:pt idx="50">
                  <c:v>46349.9999999999</c:v>
                </c:pt>
                <c:pt idx="51">
                  <c:v>44913.1499999999</c:v>
                </c:pt>
                <c:pt idx="52">
                  <c:v>43383.5999999999</c:v>
                </c:pt>
                <c:pt idx="53">
                  <c:v>41761.3499999999</c:v>
                </c:pt>
                <c:pt idx="54">
                  <c:v>40046.3999999999</c:v>
                </c:pt>
                <c:pt idx="55">
                  <c:v>38238.7499999999</c:v>
                </c:pt>
                <c:pt idx="56">
                  <c:v>36338.3999999999</c:v>
                </c:pt>
                <c:pt idx="57">
                  <c:v>34345.3499999999</c:v>
                </c:pt>
                <c:pt idx="58">
                  <c:v>32259.5999999999</c:v>
                </c:pt>
                <c:pt idx="59">
                  <c:v>30081.1499999999</c:v>
                </c:pt>
                <c:pt idx="60">
                  <c:v>27809.9999999998</c:v>
                </c:pt>
                <c:pt idx="61">
                  <c:v>25446.1499999998</c:v>
                </c:pt>
                <c:pt idx="62">
                  <c:v>22989.5999999998</c:v>
                </c:pt>
                <c:pt idx="63">
                  <c:v>20440.3499999998</c:v>
                </c:pt>
                <c:pt idx="64">
                  <c:v>17798.3999999998</c:v>
                </c:pt>
                <c:pt idx="65">
                  <c:v>15063.7499999998</c:v>
                </c:pt>
                <c:pt idx="66">
                  <c:v>12236.3999999998</c:v>
                </c:pt>
                <c:pt idx="67">
                  <c:v>9316.34999999974</c:v>
                </c:pt>
                <c:pt idx="68">
                  <c:v>6303.59999999973</c:v>
                </c:pt>
                <c:pt idx="69">
                  <c:v>3198.14999999971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momente!$A$10:$A$80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momente!$E$10:$E$80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momente!$A$10:$A$80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momente!$F$10:$F$80</c:f>
              <c:numCache>
                <c:formatCode>General</c:formatCode>
                <c:ptCount val="71"/>
                <c:pt idx="0">
                  <c:v>0</c:v>
                </c:pt>
                <c:pt idx="1">
                  <c:v>0.857142857142854</c:v>
                </c:pt>
                <c:pt idx="2">
                  <c:v>1.71428571428571</c:v>
                </c:pt>
                <c:pt idx="3">
                  <c:v>2.57142857142856</c:v>
                </c:pt>
                <c:pt idx="4">
                  <c:v>3.42857142857142</c:v>
                </c:pt>
                <c:pt idx="5">
                  <c:v>4.28571428571427</c:v>
                </c:pt>
                <c:pt idx="6">
                  <c:v>5.14285714285712</c:v>
                </c:pt>
                <c:pt idx="7">
                  <c:v>5.99999999999998</c:v>
                </c:pt>
                <c:pt idx="8">
                  <c:v>6.85714285714283</c:v>
                </c:pt>
                <c:pt idx="9">
                  <c:v>7.71428571428569</c:v>
                </c:pt>
                <c:pt idx="10">
                  <c:v>8.57142857142854</c:v>
                </c:pt>
                <c:pt idx="11">
                  <c:v>9.42857142857139</c:v>
                </c:pt>
                <c:pt idx="12">
                  <c:v>10.2857142857142</c:v>
                </c:pt>
                <c:pt idx="13">
                  <c:v>11.1428571428571</c:v>
                </c:pt>
                <c:pt idx="14">
                  <c:v>12</c:v>
                </c:pt>
                <c:pt idx="15">
                  <c:v>12.8571428571428</c:v>
                </c:pt>
                <c:pt idx="16">
                  <c:v>13.7142857142857</c:v>
                </c:pt>
                <c:pt idx="17">
                  <c:v>14.5714285714285</c:v>
                </c:pt>
                <c:pt idx="18">
                  <c:v>15.4285714285714</c:v>
                </c:pt>
                <c:pt idx="19">
                  <c:v>16.2857142857142</c:v>
                </c:pt>
                <c:pt idx="20">
                  <c:v>17.1428571428571</c:v>
                </c:pt>
                <c:pt idx="21">
                  <c:v>17.9999999999999</c:v>
                </c:pt>
                <c:pt idx="22">
                  <c:v>18.8571428571428</c:v>
                </c:pt>
                <c:pt idx="23">
                  <c:v>19.7142857142856</c:v>
                </c:pt>
                <c:pt idx="24">
                  <c:v>20.5714285714285</c:v>
                </c:pt>
                <c:pt idx="25">
                  <c:v>21.4285714285713</c:v>
                </c:pt>
                <c:pt idx="26">
                  <c:v>22.2857142857142</c:v>
                </c:pt>
                <c:pt idx="27">
                  <c:v>23.1428571428571</c:v>
                </c:pt>
                <c:pt idx="28">
                  <c:v>23.9999999999999</c:v>
                </c:pt>
                <c:pt idx="29">
                  <c:v>24.8571428571428</c:v>
                </c:pt>
                <c:pt idx="30">
                  <c:v>25.7142857142856</c:v>
                </c:pt>
                <c:pt idx="31">
                  <c:v>26.5714285714285</c:v>
                </c:pt>
                <c:pt idx="32">
                  <c:v>27.4285714285713</c:v>
                </c:pt>
                <c:pt idx="33">
                  <c:v>28.2857142857142</c:v>
                </c:pt>
                <c:pt idx="34">
                  <c:v>29.142857142857</c:v>
                </c:pt>
                <c:pt idx="35">
                  <c:v>29.9999999999999</c:v>
                </c:pt>
                <c:pt idx="36">
                  <c:v>30.8571428571428</c:v>
                </c:pt>
                <c:pt idx="37">
                  <c:v>31.7142857142856</c:v>
                </c:pt>
                <c:pt idx="38">
                  <c:v>32.5714285714285</c:v>
                </c:pt>
                <c:pt idx="39">
                  <c:v>33.4285714285713</c:v>
                </c:pt>
                <c:pt idx="40">
                  <c:v>34.2857142857142</c:v>
                </c:pt>
                <c:pt idx="41">
                  <c:v>35.142857142857</c:v>
                </c:pt>
                <c:pt idx="42">
                  <c:v>35.9999999999999</c:v>
                </c:pt>
                <c:pt idx="43">
                  <c:v>36.8571428571428</c:v>
                </c:pt>
                <c:pt idx="44">
                  <c:v>37.7142857142856</c:v>
                </c:pt>
                <c:pt idx="45">
                  <c:v>38.5714285714285</c:v>
                </c:pt>
                <c:pt idx="46">
                  <c:v>39.4285714285713</c:v>
                </c:pt>
                <c:pt idx="47">
                  <c:v>40.2857142857142</c:v>
                </c:pt>
                <c:pt idx="48">
                  <c:v>41.142857142857</c:v>
                </c:pt>
                <c:pt idx="49">
                  <c:v>41.9999999999999</c:v>
                </c:pt>
                <c:pt idx="50">
                  <c:v>42.8571428571428</c:v>
                </c:pt>
                <c:pt idx="51">
                  <c:v>43.7142857142856</c:v>
                </c:pt>
                <c:pt idx="52">
                  <c:v>44.5714285714285</c:v>
                </c:pt>
                <c:pt idx="53">
                  <c:v>45.4285714285713</c:v>
                </c:pt>
                <c:pt idx="54">
                  <c:v>46.2857142857142</c:v>
                </c:pt>
                <c:pt idx="55">
                  <c:v>47.142857142857</c:v>
                </c:pt>
                <c:pt idx="56">
                  <c:v>47.9999999999999</c:v>
                </c:pt>
                <c:pt idx="57">
                  <c:v>48.8571428571427</c:v>
                </c:pt>
                <c:pt idx="58">
                  <c:v>49.7142857142856</c:v>
                </c:pt>
                <c:pt idx="59">
                  <c:v>50.5714285714285</c:v>
                </c:pt>
                <c:pt idx="60">
                  <c:v>51.4285714285713</c:v>
                </c:pt>
                <c:pt idx="61">
                  <c:v>52.2857142857142</c:v>
                </c:pt>
                <c:pt idx="62">
                  <c:v>53.142857142857</c:v>
                </c:pt>
                <c:pt idx="63">
                  <c:v>53.9999999999999</c:v>
                </c:pt>
                <c:pt idx="64">
                  <c:v>54.8571428571427</c:v>
                </c:pt>
                <c:pt idx="65">
                  <c:v>55.7142857142856</c:v>
                </c:pt>
                <c:pt idx="66">
                  <c:v>56.5714285714284</c:v>
                </c:pt>
                <c:pt idx="67">
                  <c:v>57.4285714285713</c:v>
                </c:pt>
                <c:pt idx="68">
                  <c:v>58.2857142857142</c:v>
                </c:pt>
                <c:pt idx="69">
                  <c:v>59.142857142857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momente!$A$10:$A$80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momente!$G$10:$G$80</c:f>
              <c:numCache>
                <c:formatCode>General</c:formatCode>
                <c:ptCount val="71"/>
                <c:pt idx="0">
                  <c:v>0</c:v>
                </c:pt>
                <c:pt idx="1">
                  <c:v>3229.00714285714</c:v>
                </c:pt>
                <c:pt idx="2">
                  <c:v>6365.31428571429</c:v>
                </c:pt>
                <c:pt idx="3">
                  <c:v>9408.92142857143</c:v>
                </c:pt>
                <c:pt idx="4">
                  <c:v>12359.8285714286</c:v>
                </c:pt>
                <c:pt idx="5">
                  <c:v>15218.0357142857</c:v>
                </c:pt>
                <c:pt idx="6">
                  <c:v>17983.5428571429</c:v>
                </c:pt>
                <c:pt idx="7">
                  <c:v>20656.35</c:v>
                </c:pt>
                <c:pt idx="8">
                  <c:v>23236.4571428571</c:v>
                </c:pt>
                <c:pt idx="9">
                  <c:v>25723.8642857143</c:v>
                </c:pt>
                <c:pt idx="10">
                  <c:v>28118.5714285714</c:v>
                </c:pt>
                <c:pt idx="11">
                  <c:v>30420.5785714286</c:v>
                </c:pt>
                <c:pt idx="12">
                  <c:v>32629.8857142857</c:v>
                </c:pt>
                <c:pt idx="13">
                  <c:v>34746.4928571428</c:v>
                </c:pt>
                <c:pt idx="14">
                  <c:v>36770.4</c:v>
                </c:pt>
                <c:pt idx="15">
                  <c:v>38701.6071428571</c:v>
                </c:pt>
                <c:pt idx="16">
                  <c:v>40540.1142857143</c:v>
                </c:pt>
                <c:pt idx="17">
                  <c:v>42285.9214285714</c:v>
                </c:pt>
                <c:pt idx="18">
                  <c:v>43939.0285714286</c:v>
                </c:pt>
                <c:pt idx="19">
                  <c:v>45499.4357142857</c:v>
                </c:pt>
                <c:pt idx="20">
                  <c:v>46967.1428571429</c:v>
                </c:pt>
                <c:pt idx="21">
                  <c:v>48342.15</c:v>
                </c:pt>
                <c:pt idx="22">
                  <c:v>49624.4571428571</c:v>
                </c:pt>
                <c:pt idx="23">
                  <c:v>50814.0642857143</c:v>
                </c:pt>
                <c:pt idx="24">
                  <c:v>51910.9714285714</c:v>
                </c:pt>
                <c:pt idx="25">
                  <c:v>52915.1785714286</c:v>
                </c:pt>
                <c:pt idx="26">
                  <c:v>53826.6857142857</c:v>
                </c:pt>
                <c:pt idx="27">
                  <c:v>54645.4928571429</c:v>
                </c:pt>
                <c:pt idx="28">
                  <c:v>55371.6</c:v>
                </c:pt>
                <c:pt idx="29">
                  <c:v>56005.0071428571</c:v>
                </c:pt>
                <c:pt idx="30">
                  <c:v>56545.7142857143</c:v>
                </c:pt>
                <c:pt idx="31">
                  <c:v>56993.7214285714</c:v>
                </c:pt>
                <c:pt idx="32">
                  <c:v>57349.0285714286</c:v>
                </c:pt>
                <c:pt idx="33">
                  <c:v>57611.6357142857</c:v>
                </c:pt>
                <c:pt idx="34">
                  <c:v>57781.5428571429</c:v>
                </c:pt>
                <c:pt idx="35">
                  <c:v>57858.75</c:v>
                </c:pt>
                <c:pt idx="36">
                  <c:v>57843.2571428571</c:v>
                </c:pt>
                <c:pt idx="37">
                  <c:v>57735.0642857143</c:v>
                </c:pt>
                <c:pt idx="38">
                  <c:v>57534.1714285714</c:v>
                </c:pt>
                <c:pt idx="39">
                  <c:v>57240.5785714286</c:v>
                </c:pt>
                <c:pt idx="40">
                  <c:v>56854.2857142857</c:v>
                </c:pt>
                <c:pt idx="41">
                  <c:v>56375.2928571428</c:v>
                </c:pt>
                <c:pt idx="42">
                  <c:v>55803.6</c:v>
                </c:pt>
                <c:pt idx="43">
                  <c:v>55139.2071428571</c:v>
                </c:pt>
                <c:pt idx="44">
                  <c:v>54382.1142857143</c:v>
                </c:pt>
                <c:pt idx="45">
                  <c:v>53532.3214285714</c:v>
                </c:pt>
                <c:pt idx="46">
                  <c:v>52589.8285714285</c:v>
                </c:pt>
                <c:pt idx="47">
                  <c:v>51524.6357142857</c:v>
                </c:pt>
                <c:pt idx="48">
                  <c:v>50306.7428571428</c:v>
                </c:pt>
                <c:pt idx="49">
                  <c:v>48996.1499999999</c:v>
                </c:pt>
                <c:pt idx="50">
                  <c:v>47592.8571428571</c:v>
                </c:pt>
                <c:pt idx="51">
                  <c:v>46096.8642857142</c:v>
                </c:pt>
                <c:pt idx="52">
                  <c:v>44508.1714285713</c:v>
                </c:pt>
                <c:pt idx="53">
                  <c:v>42826.7785714285</c:v>
                </c:pt>
                <c:pt idx="54">
                  <c:v>41052.6857142856</c:v>
                </c:pt>
                <c:pt idx="55">
                  <c:v>39185.8928571427</c:v>
                </c:pt>
                <c:pt idx="56">
                  <c:v>37226.3999999999</c:v>
                </c:pt>
                <c:pt idx="57">
                  <c:v>35174.207142857</c:v>
                </c:pt>
                <c:pt idx="58">
                  <c:v>33029.3142857141</c:v>
                </c:pt>
                <c:pt idx="59">
                  <c:v>30791.7214285713</c:v>
                </c:pt>
                <c:pt idx="60">
                  <c:v>28461.4285714284</c:v>
                </c:pt>
                <c:pt idx="61">
                  <c:v>26038.4357142855</c:v>
                </c:pt>
                <c:pt idx="62">
                  <c:v>23522.7428571427</c:v>
                </c:pt>
                <c:pt idx="63">
                  <c:v>20914.3499999998</c:v>
                </c:pt>
                <c:pt idx="64">
                  <c:v>18213.2571428569</c:v>
                </c:pt>
                <c:pt idx="65">
                  <c:v>15419.464285714</c:v>
                </c:pt>
                <c:pt idx="66">
                  <c:v>12532.9714285712</c:v>
                </c:pt>
                <c:pt idx="67">
                  <c:v>9553.77857142831</c:v>
                </c:pt>
                <c:pt idx="68">
                  <c:v>6481.88571428543</c:v>
                </c:pt>
                <c:pt idx="69">
                  <c:v>3317.29285714256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28450511"/>
        <c:axId val="90364651"/>
      </c:lineChart>
      <c:catAx>
        <c:axId val="284505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0364651"/>
        <c:crosses val="autoZero"/>
        <c:auto val="1"/>
        <c:lblAlgn val="ctr"/>
        <c:lblOffset val="100"/>
      </c:catAx>
      <c:valAx>
        <c:axId val="90364651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noFill/>
          </a:ln>
        </c:spPr>
        <c:crossAx val="28450511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jpe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122400</xdr:colOff>
      <xdr:row>18</xdr:row>
      <xdr:rowOff>5400</xdr:rowOff>
    </xdr:from>
    <xdr:to>
      <xdr:col>6</xdr:col>
      <xdr:colOff>703080</xdr:colOff>
      <xdr:row>36</xdr:row>
      <xdr:rowOff>19440</xdr:rowOff>
    </xdr:to>
    <xdr:graphicFrame>
      <xdr:nvGraphicFramePr>
        <xdr:cNvPr id="0" name="Diagramm 1"/>
        <xdr:cNvGraphicFramePr/>
      </xdr:nvGraphicFramePr>
      <xdr:xfrm>
        <a:off x="122400" y="4034160"/>
        <a:ext cx="5301000" cy="34430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115920</xdr:colOff>
      <xdr:row>18</xdr:row>
      <xdr:rowOff>13320</xdr:rowOff>
    </xdr:from>
    <xdr:to>
      <xdr:col>6</xdr:col>
      <xdr:colOff>716760</xdr:colOff>
      <xdr:row>39</xdr:row>
      <xdr:rowOff>95400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115920" y="3823200"/>
          <a:ext cx="5142240" cy="4082400"/>
        </a:xfrm>
        <a:prstGeom prst="rect">
          <a:avLst/>
        </a:prstGeom>
        <a:ln>
          <a:solidFill>
            <a:srgbClr val="000000"/>
          </a:solidFill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0.7295918367347" collapsed="true"/>
    <col min="3" max="3" hidden="false" style="0" width="11.9948979591837" collapsed="true"/>
    <col min="4" max="5" hidden="false" style="0" width="10.7295918367347" collapsed="true"/>
    <col min="6" max="6" hidden="false" style="0" width="11.9948979591837" collapsed="true"/>
    <col min="7" max="9" hidden="false" style="0" width="10.7295918367347" collapsed="true"/>
    <col min="10" max="10" hidden="false" style="0" width="11.5204081632653" collapsed="true"/>
    <col min="11" max="1025" hidden="false" style="0" width="10.7295918367347" collapsed="true"/>
  </cols>
  <sheetData>
    <row r="1" customFormat="false" ht="21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/>
    </row>
    <row r="3" customFormat="false" ht="15" hidden="false" customHeight="false" outlineLevel="0" collapsed="false">
      <c r="A3" s="2" t="s">
        <v>1</v>
      </c>
      <c r="B3" s="2"/>
      <c r="C3" s="2"/>
    </row>
    <row r="4" customFormat="false" ht="15.75" hidden="false" customHeight="false" outlineLevel="0" collapsed="false">
      <c r="A4" s="3"/>
      <c r="B4" s="3"/>
      <c r="C4" s="3"/>
      <c r="J4" s="0" t="n">
        <v>3.5</v>
      </c>
    </row>
    <row r="5" customFormat="false" ht="16.5" hidden="false" customHeight="false" outlineLevel="0" collapsed="false">
      <c r="A5" s="4" t="s">
        <v>2</v>
      </c>
      <c r="B5" s="4"/>
      <c r="C5" s="4"/>
      <c r="D5" s="5"/>
      <c r="E5" s="6" t="s">
        <v>3</v>
      </c>
      <c r="F5" s="7" t="n">
        <v>10.5</v>
      </c>
      <c r="G5" s="8" t="s">
        <v>4</v>
      </c>
      <c r="J5" s="0" t="n">
        <v>7</v>
      </c>
    </row>
    <row r="6" customFormat="false" ht="19.5" hidden="false" customHeight="false" outlineLevel="0" collapsed="false">
      <c r="A6" s="9" t="s">
        <v>5</v>
      </c>
      <c r="B6" s="9"/>
      <c r="C6" s="9"/>
      <c r="D6" s="10"/>
      <c r="E6" s="11" t="s">
        <v>6</v>
      </c>
      <c r="F6" s="12" t="n">
        <v>4120</v>
      </c>
      <c r="G6" s="13" t="s">
        <v>7</v>
      </c>
      <c r="J6" s="0" t="n">
        <v>10.5</v>
      </c>
    </row>
    <row r="7" customFormat="false" ht="19.5" hidden="false" customHeight="false" outlineLevel="0" collapsed="false">
      <c r="A7" s="14" t="s">
        <v>8</v>
      </c>
      <c r="B7" s="14"/>
      <c r="C7" s="14"/>
      <c r="D7" s="10"/>
      <c r="E7" s="11" t="s">
        <v>9</v>
      </c>
      <c r="F7" s="15" t="n">
        <v>600</v>
      </c>
      <c r="G7" s="13" t="s">
        <v>10</v>
      </c>
      <c r="J7" s="0" t="n">
        <v>14</v>
      </c>
    </row>
    <row r="8" customFormat="false" ht="19.5" hidden="false" customHeight="false" outlineLevel="0" collapsed="false">
      <c r="A8" s="9" t="s">
        <v>11</v>
      </c>
      <c r="B8" s="9"/>
      <c r="C8" s="9"/>
      <c r="D8" s="10"/>
      <c r="E8" s="11" t="s">
        <v>12</v>
      </c>
      <c r="F8" s="15" t="n">
        <v>7</v>
      </c>
      <c r="G8" s="13" t="s">
        <v>4</v>
      </c>
    </row>
    <row r="9" customFormat="false" ht="19.5" hidden="false" customHeight="false" outlineLevel="0" collapsed="false">
      <c r="A9" s="14" t="s">
        <v>13</v>
      </c>
      <c r="B9" s="14"/>
      <c r="C9" s="14"/>
      <c r="D9" s="10"/>
      <c r="E9" s="11" t="s">
        <v>14</v>
      </c>
      <c r="F9" s="15" t="n">
        <v>50000</v>
      </c>
      <c r="G9" s="13" t="s">
        <v>10</v>
      </c>
    </row>
    <row r="10" customFormat="false" ht="19.5" hidden="false" customHeight="false" outlineLevel="0" collapsed="false">
      <c r="A10" s="16" t="s">
        <v>15</v>
      </c>
      <c r="B10" s="16"/>
      <c r="C10" s="16"/>
      <c r="D10" s="17"/>
      <c r="E10" s="18" t="s">
        <v>16</v>
      </c>
      <c r="F10" s="19" t="n">
        <v>10.4</v>
      </c>
      <c r="G10" s="20" t="s">
        <v>4</v>
      </c>
    </row>
    <row r="11" customFormat="false" ht="15.75" hidden="false" customHeight="false" outlineLevel="0" collapsed="false">
      <c r="A11" s="3"/>
      <c r="B11" s="3"/>
      <c r="C11" s="3"/>
    </row>
    <row r="12" customFormat="false" ht="15" hidden="false" customHeight="false" outlineLevel="0" collapsed="false">
      <c r="A12" s="2" t="s">
        <v>17</v>
      </c>
      <c r="B12" s="2"/>
      <c r="C12" s="3"/>
    </row>
    <row r="13" customFormat="false" ht="15.75" hidden="false" customHeight="false" outlineLevel="0" collapsed="false">
      <c r="A13" s="3"/>
      <c r="B13" s="3"/>
      <c r="C13" s="3"/>
    </row>
    <row r="14" customFormat="false" ht="19.5" hidden="false" customHeight="false" outlineLevel="0" collapsed="false">
      <c r="A14" s="21" t="s">
        <v>18</v>
      </c>
      <c r="B14" s="21"/>
      <c r="C14" s="21"/>
      <c r="D14" s="22"/>
      <c r="E14" s="23" t="s">
        <v>19</v>
      </c>
      <c r="F14" s="24" t="n">
        <f aca="false">MAX(Momente!G10:G80)</f>
        <v>57858.75</v>
      </c>
      <c r="G14" s="25" t="s">
        <v>20</v>
      </c>
    </row>
    <row r="15" customFormat="false" ht="20.25" hidden="false" customHeight="false" outlineLevel="0" collapsed="false">
      <c r="A15" s="26" t="s">
        <v>21</v>
      </c>
      <c r="B15" s="26"/>
      <c r="C15" s="26"/>
      <c r="D15" s="27"/>
      <c r="E15" s="28" t="s">
        <v>22</v>
      </c>
      <c r="F15" s="29" t="n">
        <f aca="false">F14/'Eingabe QS'!F14*'Eingabe QS'!F5/2</f>
        <v>23.2287625667269</v>
      </c>
      <c r="G15" s="30" t="s">
        <v>23</v>
      </c>
    </row>
    <row r="16" customFormat="false" ht="19.5" hidden="false" customHeight="false" outlineLevel="0" collapsed="false">
      <c r="A16" s="31" t="s">
        <v>24</v>
      </c>
      <c r="B16" s="31"/>
      <c r="C16" s="31"/>
      <c r="D16" s="32"/>
      <c r="E16" s="33" t="s">
        <v>25</v>
      </c>
      <c r="F16" s="34" t="n">
        <f aca="false">VLOOKUP(F14,Momente!G10:H80,2,0)</f>
        <v>5.25</v>
      </c>
      <c r="G16" s="35" t="s">
        <v>4</v>
      </c>
    </row>
    <row r="17" customFormat="false" ht="15.75" hidden="false" customHeight="false" outlineLevel="0" collapsed="false"/>
    <row r="39" customFormat="false" ht="15" hidden="false" customHeight="false" outlineLevel="0" collapsed="false">
      <c r="A39" s="0" t="s">
        <v>26</v>
      </c>
      <c r="B39" s="0" t="s">
        <v>27</v>
      </c>
    </row>
  </sheetData>
  <sheetProtection sheet="false"/>
  <mergeCells count="12">
    <mergeCell ref="A1:G1"/>
    <mergeCell ref="A3:C3"/>
    <mergeCell ref="A5:C5"/>
    <mergeCell ref="A6:C6"/>
    <mergeCell ref="A7:C7"/>
    <mergeCell ref="A8:C8"/>
    <mergeCell ref="A9:C9"/>
    <mergeCell ref="A10:C10"/>
    <mergeCell ref="A12:B12"/>
    <mergeCell ref="A14:C14"/>
    <mergeCell ref="A15:C15"/>
    <mergeCell ref="A16:C16"/>
  </mergeCells>
  <dataValidations count="5">
    <dataValidation allowBlank="true" error="Werte nur aus Liste! (3,5m ; 7,0m ; 10,5m ; 14,0m)" errorTitle="Ungültige Einagabe!" operator="between" showDropDown="false" showErrorMessage="true" showInputMessage="true" sqref="F5" type="list">
      <formula1>$J$4:$J$7</formula1>
      <formula2>0</formula2>
    </dataValidation>
    <dataValidation allowBlank="true" error="Eingabe ist ungültig: Wert muss zwischen 0 Meter und der Gesamtlänge des Einfeldträgers sein!" errorTitle="Ungültige Eingabe" operator="between" showDropDown="false" showErrorMessage="true" showInputMessage="true" sqref="F10" type="decimal">
      <formula1>0</formula1>
      <formula2>F5</formula2>
    </dataValidation>
    <dataValidation allowBlank="true" error="Eingabe ist ungültig: Wert muss zwischen 0 Meter und der Gesamtlänge des Einfeldträgers sein!" errorTitle="Ungültige Eingabe" operator="between" showDropDown="false" showErrorMessage="true" showInputMessage="true" sqref="F8" type="decimal">
      <formula1>0</formula1>
      <formula2>F5</formula2>
    </dataValidation>
    <dataValidation allowBlank="true" error="Beachten Sie: qz+pz &gt; 0" errorTitle="Eingabe Ungültig!" operator="greaterThan" showDropDown="false" showErrorMessage="true" showInputMessage="true" sqref="F6" type="decimal">
      <formula1>0</formula1>
      <formula2>0</formula2>
    </dataValidation>
    <dataValidation allowBlank="true" error="Beachten Sie: Pz1 &gt; 0" errorTitle="Eingabe Ungültig!" operator="greaterThan" showDropDown="false" showErrorMessage="true" showInputMessage="true" sqref="F7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&amp;LInformatik1&amp;CEhmann Dominik&amp;R1330879</oddHeader>
    <oddFooter>&amp;CSeite &amp;P von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10.7295918367347" collapsed="true"/>
  </cols>
  <sheetData>
    <row r="1" customFormat="false" ht="21" hidden="false" customHeight="false" outlineLevel="0" collapsed="false">
      <c r="A1" s="1" t="s">
        <v>28</v>
      </c>
      <c r="B1" s="1"/>
      <c r="C1" s="1"/>
      <c r="D1" s="1"/>
      <c r="E1" s="1"/>
      <c r="F1" s="1"/>
      <c r="G1" s="1"/>
      <c r="H1"/>
    </row>
    <row r="3" customFormat="false" ht="15" hidden="false" customHeight="false" outlineLevel="0" collapsed="false">
      <c r="A3" s="2" t="s">
        <v>1</v>
      </c>
      <c r="B3" s="2"/>
      <c r="C3" s="2"/>
      <c r="D3" s="2"/>
    </row>
    <row r="4" customFormat="false" ht="15.75" hidden="false" customHeight="false" outlineLevel="0" collapsed="false">
      <c r="A4" s="3"/>
      <c r="B4" s="3"/>
      <c r="C4" s="3"/>
    </row>
    <row r="5" customFormat="false" ht="16.5" hidden="false" customHeight="false" outlineLevel="0" collapsed="false">
      <c r="A5" s="21" t="s">
        <v>29</v>
      </c>
      <c r="B5" s="21"/>
      <c r="C5" s="21"/>
      <c r="D5" s="22"/>
      <c r="E5" s="23" t="s">
        <v>30</v>
      </c>
      <c r="F5" s="36" t="n">
        <v>35</v>
      </c>
      <c r="G5" s="25" t="s">
        <v>31</v>
      </c>
    </row>
    <row r="6" customFormat="false" ht="16.5" hidden="false" customHeight="false" outlineLevel="0" collapsed="false">
      <c r="A6" s="26" t="s">
        <v>32</v>
      </c>
      <c r="B6" s="26"/>
      <c r="C6" s="26"/>
      <c r="D6" s="27"/>
      <c r="E6" s="28" t="s">
        <v>33</v>
      </c>
      <c r="F6" s="37" t="n">
        <v>40</v>
      </c>
      <c r="G6" s="30" t="s">
        <v>31</v>
      </c>
    </row>
    <row r="7" customFormat="false" ht="16.5" hidden="false" customHeight="false" outlineLevel="0" collapsed="false">
      <c r="A7" s="26" t="s">
        <v>34</v>
      </c>
      <c r="B7" s="26"/>
      <c r="C7" s="26"/>
      <c r="D7" s="27"/>
      <c r="E7" s="28" t="s">
        <v>35</v>
      </c>
      <c r="F7" s="37" t="n">
        <v>1.5</v>
      </c>
      <c r="G7" s="30" t="s">
        <v>31</v>
      </c>
    </row>
    <row r="8" customFormat="false" ht="16.5" hidden="false" customHeight="false" outlineLevel="0" collapsed="false">
      <c r="A8" s="26" t="s">
        <v>36</v>
      </c>
      <c r="B8" s="26"/>
      <c r="C8" s="26"/>
      <c r="D8" s="27"/>
      <c r="E8" s="28" t="s">
        <v>37</v>
      </c>
      <c r="F8" s="38" t="n">
        <v>1.8</v>
      </c>
      <c r="G8" s="30" t="s">
        <v>31</v>
      </c>
    </row>
    <row r="9" customFormat="false" ht="18.75" hidden="false" customHeight="false" outlineLevel="0" collapsed="false">
      <c r="A9" s="31" t="s">
        <v>38</v>
      </c>
      <c r="B9" s="31"/>
      <c r="C9" s="31"/>
      <c r="D9" s="32"/>
      <c r="E9" s="33" t="s">
        <v>39</v>
      </c>
      <c r="F9" s="39" t="n">
        <v>7500</v>
      </c>
      <c r="G9" s="35" t="s">
        <v>40</v>
      </c>
    </row>
    <row r="10" customFormat="false" ht="15.75" hidden="false" customHeight="false" outlineLevel="0" collapsed="false">
      <c r="A10" s="3"/>
      <c r="B10" s="3"/>
      <c r="C10" s="3"/>
      <c r="E10" s="40"/>
    </row>
    <row r="11" customFormat="false" ht="15" hidden="false" customHeight="false" outlineLevel="0" collapsed="false">
      <c r="A11" s="2" t="s">
        <v>17</v>
      </c>
      <c r="B11" s="2"/>
      <c r="C11" s="2"/>
    </row>
    <row r="12" customFormat="false" ht="15.75" hidden="false" customHeight="false" outlineLevel="0" collapsed="false">
      <c r="A12" s="3"/>
      <c r="B12" s="3"/>
      <c r="C12" s="3"/>
    </row>
    <row r="13" customFormat="false" ht="16.5" hidden="false" customHeight="false" outlineLevel="0" collapsed="false">
      <c r="A13" s="21" t="s">
        <v>41</v>
      </c>
      <c r="B13" s="21"/>
      <c r="C13" s="21"/>
      <c r="D13" s="22"/>
      <c r="E13" s="23" t="s">
        <v>42</v>
      </c>
      <c r="F13" s="24" t="n">
        <f aca="false">2*F8*F6+F7*(F5-2*F8)</f>
        <v>191.1</v>
      </c>
      <c r="G13" s="25" t="s">
        <v>43</v>
      </c>
    </row>
    <row r="14" customFormat="false" ht="20.25" hidden="false" customHeight="false" outlineLevel="0" collapsed="false">
      <c r="A14" s="26" t="s">
        <v>44</v>
      </c>
      <c r="B14" s="26"/>
      <c r="C14" s="26"/>
      <c r="D14" s="27"/>
      <c r="E14" s="28" t="s">
        <v>45</v>
      </c>
      <c r="F14" s="29" t="n">
        <f aca="false">(F6*F5^3-(F6-F7)*(F5-2*F8)^3)/12</f>
        <v>43589.413</v>
      </c>
      <c r="G14" s="30" t="s">
        <v>46</v>
      </c>
    </row>
    <row r="15" customFormat="false" ht="19.5" hidden="false" customHeight="false" outlineLevel="0" collapsed="false">
      <c r="A15" s="31" t="s">
        <v>47</v>
      </c>
      <c r="B15" s="31"/>
      <c r="C15" s="31"/>
      <c r="D15" s="32"/>
      <c r="E15" s="33" t="s">
        <v>48</v>
      </c>
      <c r="F15" s="34" t="n">
        <f aca="false">F13/10^4*F9*10</f>
        <v>1433.25</v>
      </c>
      <c r="G15" s="35" t="s">
        <v>7</v>
      </c>
    </row>
    <row r="16" customFormat="false" ht="15.75" hidden="false" customHeight="false" outlineLevel="0" collapsed="false"/>
    <row r="17" customFormat="false" ht="15" hidden="false" customHeight="false" outlineLevel="0" collapsed="false">
      <c r="A17" s="2" t="s">
        <v>49</v>
      </c>
      <c r="B17" s="2"/>
      <c r="C17" s="2"/>
    </row>
  </sheetData>
  <sheetProtection sheet="false"/>
  <mergeCells count="12">
    <mergeCell ref="A1:G1"/>
    <mergeCell ref="A3:D3"/>
    <mergeCell ref="A5:C5"/>
    <mergeCell ref="A6:C6"/>
    <mergeCell ref="A7:C7"/>
    <mergeCell ref="A8:C8"/>
    <mergeCell ref="A9:C9"/>
    <mergeCell ref="A11:C11"/>
    <mergeCell ref="A13:C13"/>
    <mergeCell ref="A14:C14"/>
    <mergeCell ref="A15:C15"/>
    <mergeCell ref="A17:C17"/>
  </mergeCells>
  <dataValidations count="5">
    <dataValidation allowBlank="true" error="s muss mindestens 1mm sein! s darf den Wert von b nicht überschreiten!  Siehe Skizze!" errorTitle="Ungültige Eingabe" operator="between" showDropDown="false" showErrorMessage="true" showInputMessage="true" sqref="F7" type="decimal">
      <formula1>0.1</formula1>
      <formula2>F6</formula2>
    </dataValidation>
    <dataValidation allowBlank="true" error="s muss mindestens 1mm sein! s darf den Wert von h/2 nicht überschreiten!  Siehe Skizze!" errorTitle="Ungültige Eingabe" operator="between" showDropDown="false" showErrorMessage="true" showInputMessage="true" sqref="F8" type="decimal">
      <formula1>0.1</formula1>
      <formula2>F5/2</formula2>
    </dataValidation>
    <dataValidation allowBlank="true" error="Beachten Sie: b &gt; 0" errorTitle="Eingabe ungültig!" operator="greaterThan" showDropDown="false" showErrorMessage="true" showInputMessage="true" sqref="F6" type="decimal">
      <formula1>0</formula1>
      <formula2>0</formula2>
    </dataValidation>
    <dataValidation allowBlank="true" error="Beachten Sie: Minimum: 1 Maximum: 10 000  (Dichte von Beton: ca. 2400 kg/m^3) (Dichte von Stahl: ca. 7850 kg/m^3)" errorTitle="Eingabe Ungültig" operator="between" showDropDown="false" showErrorMessage="true" showInputMessage="true" sqref="F9" type="decimal">
      <formula1>1</formula1>
      <formula2>10000</formula2>
    </dataValidation>
    <dataValidation allowBlank="true" error="Beachten Sie: h &gt; 0" errorTitle="Einagbe ungültig" operator="greaterThan" showDropDown="false" showErrorMessage="true" showInputMessage="true" sqref="F5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&amp;LInformatik1&amp;CDominik Ehmann&amp;R1330879</oddHeader>
    <oddFooter>&amp;CSeite &amp;P von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.75"/>
  <cols>
    <col min="1" max="1" hidden="false" style="0" width="10.7295918367347" collapsed="true"/>
    <col min="2" max="2" hidden="false" style="0" width="11.4183673469388" collapsed="true"/>
    <col min="3" max="3" hidden="false" style="0" width="12.4183673469388" collapsed="true"/>
    <col min="4" max="4" hidden="false" style="0" width="12.7091836734694" collapsed="true"/>
    <col min="5" max="5" hidden="false" style="0" width="10.7295918367347" collapsed="true"/>
    <col min="6" max="9" hidden="false" style="0" width="11.4183673469388" collapsed="true"/>
    <col min="10" max="1025" hidden="false" style="0" width="10.7295918367347" collapsed="true"/>
  </cols>
  <sheetData>
    <row r="1" customFormat="false" ht="21" hidden="false" customHeight="false" outlineLevel="0" collapsed="false">
      <c r="A1" s="1" t="s">
        <v>50</v>
      </c>
      <c r="B1" s="1"/>
      <c r="C1" s="1"/>
      <c r="D1" s="1"/>
      <c r="E1" s="1"/>
      <c r="F1" s="1"/>
      <c r="G1" s="1"/>
      <c r="H1"/>
    </row>
    <row r="3" customFormat="false" ht="63" hidden="false" customHeight="false" outlineLevel="0" collapsed="false">
      <c r="A3" s="41" t="s">
        <v>51</v>
      </c>
      <c r="B3" s="42" t="s">
        <v>52</v>
      </c>
      <c r="C3" s="42" t="s">
        <v>53</v>
      </c>
      <c r="D3" s="42" t="s">
        <v>54</v>
      </c>
      <c r="E3" s="42" t="s">
        <v>55</v>
      </c>
      <c r="F3" s="43" t="s">
        <v>13</v>
      </c>
    </row>
    <row r="4" customFormat="false" ht="15" hidden="false" customHeight="false" outlineLevel="0" collapsed="false">
      <c r="A4" s="44" t="s">
        <v>4</v>
      </c>
      <c r="B4" s="45" t="s">
        <v>4</v>
      </c>
      <c r="C4" s="45" t="s">
        <v>4</v>
      </c>
      <c r="D4" s="45" t="s">
        <v>7</v>
      </c>
      <c r="E4" s="45" t="s">
        <v>10</v>
      </c>
      <c r="F4" s="46" t="s">
        <v>10</v>
      </c>
    </row>
    <row r="5" customFormat="false" ht="15" hidden="false" customHeight="false" outlineLevel="0" collapsed="false">
      <c r="A5" s="47" t="n">
        <f aca="false">Ergebnisse!F8</f>
        <v>7</v>
      </c>
      <c r="B5" s="47" t="n">
        <f aca="false">Ergebnisse!F10</f>
        <v>10.4</v>
      </c>
      <c r="C5" s="47" t="n">
        <f aca="false">Ergebnisse!F5</f>
        <v>10.5</v>
      </c>
      <c r="D5" s="48" t="n">
        <f aca="false">Ergebnisse!F6</f>
        <v>4120</v>
      </c>
      <c r="E5" s="47" t="n">
        <f aca="false">Ergebnisse!F7</f>
        <v>600</v>
      </c>
      <c r="F5" s="47" t="n">
        <f aca="false">Ergebnisse!F9</f>
        <v>50000</v>
      </c>
    </row>
    <row r="8" customFormat="false" ht="18" hidden="false" customHeight="false" outlineLevel="0" collapsed="false">
      <c r="A8" s="49" t="s">
        <v>56</v>
      </c>
      <c r="B8" s="50" t="s">
        <v>57</v>
      </c>
      <c r="C8" s="50" t="s">
        <v>58</v>
      </c>
      <c r="D8" s="50" t="s">
        <v>59</v>
      </c>
      <c r="E8" s="50" t="s">
        <v>60</v>
      </c>
      <c r="F8" s="50" t="s">
        <v>61</v>
      </c>
      <c r="G8" s="51" t="s">
        <v>62</v>
      </c>
      <c r="H8" s="52" t="s">
        <v>56</v>
      </c>
    </row>
    <row r="9" customFormat="false" ht="15.75" hidden="false" customHeight="false" outlineLevel="0" collapsed="false">
      <c r="A9" s="53" t="s">
        <v>4</v>
      </c>
      <c r="B9" s="54" t="s">
        <v>4</v>
      </c>
      <c r="C9" s="54" t="s">
        <v>4</v>
      </c>
      <c r="D9" s="54" t="s">
        <v>20</v>
      </c>
      <c r="E9" s="54" t="s">
        <v>20</v>
      </c>
      <c r="F9" s="54" t="s">
        <v>20</v>
      </c>
      <c r="G9" s="55" t="s">
        <v>20</v>
      </c>
      <c r="H9" s="52" t="s">
        <v>4</v>
      </c>
    </row>
    <row r="10" customFormat="false" ht="15" hidden="false" customHeight="false" outlineLevel="0" collapsed="false">
      <c r="A10" s="56" t="n">
        <v>0</v>
      </c>
      <c r="B10" s="56" t="n">
        <f aca="false">A10/Ergebnisse!$F$5</f>
        <v>0</v>
      </c>
      <c r="C10" s="56" t="n">
        <f aca="false">(Ergebnisse!$F$5-Momente!A10)/Ergebnisse!$F$5</f>
        <v>1</v>
      </c>
      <c r="D10" s="57" t="n">
        <f aca="false">B10*C10/2*Ergebnisse!$F$6*(Ergebnisse!$F$5)^2</f>
        <v>0</v>
      </c>
      <c r="E10" s="58" t="n">
        <f aca="false">IF((A10&lt;=Ergebnisse!$F$8),(Momente!B10*(Ergebnisse!$F$5-Ergebnisse!$F$8)*Ergebnisse!$F$7),(Momente!C10*Ergebnisse!$F$8*Ergebnisse!$F$7))</f>
        <v>0</v>
      </c>
      <c r="F10" s="57" t="n">
        <f aca="false">IF((A10&lt;=Ergebnisse!$F$10),(Momente!B10*(Ergebnisse!$F$5-Ergebnisse!$F$10)*Ergebnisse!$F$7),(Momente!C10*Ergebnisse!$F$10*Ergebnisse!$F$7))</f>
        <v>0</v>
      </c>
      <c r="G10" s="57" t="n">
        <f aca="false">SUM(D10:F10)</f>
        <v>0</v>
      </c>
      <c r="H10" s="59" t="n">
        <f aca="false">A10</f>
        <v>0</v>
      </c>
    </row>
    <row r="11" customFormat="false" ht="15" hidden="false" customHeight="false" outlineLevel="0" collapsed="false">
      <c r="A11" s="48" t="n">
        <f aca="false">Ergebnisse!$F$5/70+Momente!A10</f>
        <v>0.15</v>
      </c>
      <c r="B11" s="48" t="n">
        <f aca="false">A11/Ergebnisse!$F$5</f>
        <v>0.0142857142857143</v>
      </c>
      <c r="C11" s="48" t="n">
        <f aca="false">(Ergebnisse!$F$5-Momente!A11)/Ergebnisse!$F$5</f>
        <v>0.985714285714286</v>
      </c>
      <c r="D11" s="60" t="n">
        <f aca="false">B11*C11/2*Ergebnisse!$F$6*(Ergebnisse!$F$5)^2</f>
        <v>3198.15</v>
      </c>
      <c r="E11" s="60" t="n">
        <f aca="false">IF((A11&lt;=Ergebnisse!$F$8),(Momente!B11*(Ergebnisse!$F$5-Ergebnisse!$F$8)*Ergebnisse!$F$7),(Momente!C11*Ergebnisse!$F$8*Ergebnisse!$F$7))</f>
        <v>30</v>
      </c>
      <c r="F11" s="60" t="n">
        <f aca="false">IF((A11&lt;=Ergebnisse!$F$10),(Momente!B11*(Ergebnisse!$F$5-Ergebnisse!$F$10)*Ergebnisse!$F$7),(Momente!C11*Ergebnisse!$F$10*Ergebnisse!$F$7))</f>
        <v>0.857142857142854</v>
      </c>
      <c r="G11" s="60" t="n">
        <f aca="false">SUM(D11:F11)</f>
        <v>3229.00714285714</v>
      </c>
      <c r="H11" s="59" t="n">
        <f aca="false">A11</f>
        <v>0.15</v>
      </c>
    </row>
    <row r="12" customFormat="false" ht="15" hidden="false" customHeight="false" outlineLevel="0" collapsed="false">
      <c r="A12" s="48" t="n">
        <f aca="false">Ergebnisse!$F$5/70+Momente!A11</f>
        <v>0.3</v>
      </c>
      <c r="B12" s="48" t="n">
        <f aca="false">A12/Ergebnisse!$F$5</f>
        <v>0.0285714285714286</v>
      </c>
      <c r="C12" s="48" t="n">
        <f aca="false">(Ergebnisse!$F$5-Momente!A12)/Ergebnisse!$F$5</f>
        <v>0.971428571428571</v>
      </c>
      <c r="D12" s="60" t="n">
        <f aca="false">B12*C12/2*Ergebnisse!$F$6*(Ergebnisse!$F$5)^2</f>
        <v>6303.6</v>
      </c>
      <c r="E12" s="60" t="n">
        <f aca="false">IF((A12&lt;=Ergebnisse!$F$8),(Momente!B12*(Ergebnisse!$F$5-Ergebnisse!$F$8)*Ergebnisse!$F$7),(Momente!C12*Ergebnisse!$F$8*Ergebnisse!$F$7))</f>
        <v>60</v>
      </c>
      <c r="F12" s="60" t="n">
        <f aca="false">IF((A12&lt;=Ergebnisse!$F$10),(Momente!B12*(Ergebnisse!$F$5-Ergebnisse!$F$10)*Ergebnisse!$F$7),(Momente!C12*Ergebnisse!$F$10*Ergebnisse!$F$7))</f>
        <v>1.71428571428571</v>
      </c>
      <c r="G12" s="60" t="n">
        <f aca="false">SUM(D12:F12)</f>
        <v>6365.31428571429</v>
      </c>
      <c r="H12" s="59" t="n">
        <f aca="false">A12</f>
        <v>0.3</v>
      </c>
    </row>
    <row r="13" customFormat="false" ht="15" hidden="false" customHeight="false" outlineLevel="0" collapsed="false">
      <c r="A13" s="48" t="n">
        <f aca="false">Ergebnisse!$F$5/70+Momente!A12</f>
        <v>0.45</v>
      </c>
      <c r="B13" s="48" t="n">
        <f aca="false">A13/Ergebnisse!$F$5</f>
        <v>0.0428571428571429</v>
      </c>
      <c r="C13" s="48" t="n">
        <f aca="false">(Ergebnisse!$F$5-Momente!A13)/Ergebnisse!$F$5</f>
        <v>0.957142857142857</v>
      </c>
      <c r="D13" s="60" t="n">
        <f aca="false">B13*C13/2*Ergebnisse!$F$6*(Ergebnisse!$F$5)^2</f>
        <v>9316.35</v>
      </c>
      <c r="E13" s="60" t="n">
        <f aca="false">IF((A13&lt;=Ergebnisse!$F$8),(Momente!B13*(Ergebnisse!$F$5-Ergebnisse!$F$8)*Ergebnisse!$F$7),(Momente!C13*Ergebnisse!$F$8*Ergebnisse!$F$7))</f>
        <v>90</v>
      </c>
      <c r="F13" s="60" t="n">
        <f aca="false">IF((A13&lt;=Ergebnisse!$F$10),(Momente!B13*(Ergebnisse!$F$5-Ergebnisse!$F$10)*Ergebnisse!$F$7),(Momente!C13*Ergebnisse!$F$10*Ergebnisse!$F$7))</f>
        <v>2.57142857142856</v>
      </c>
      <c r="G13" s="60" t="n">
        <f aca="false">SUM(D13:F13)</f>
        <v>9408.92142857143</v>
      </c>
      <c r="H13" s="59" t="n">
        <f aca="false">A13</f>
        <v>0.45</v>
      </c>
    </row>
    <row r="14" customFormat="false" ht="15" hidden="false" customHeight="false" outlineLevel="0" collapsed="false">
      <c r="A14" s="48" t="n">
        <f aca="false">Ergebnisse!$F$5/70+Momente!A13</f>
        <v>0.6</v>
      </c>
      <c r="B14" s="48" t="n">
        <f aca="false">A14/Ergebnisse!$F$5</f>
        <v>0.0571428571428571</v>
      </c>
      <c r="C14" s="48" t="n">
        <f aca="false">(Ergebnisse!$F$5-Momente!A14)/Ergebnisse!$F$5</f>
        <v>0.942857142857143</v>
      </c>
      <c r="D14" s="60" t="n">
        <f aca="false">B14*C14/2*Ergebnisse!$F$6*(Ergebnisse!$F$5)^2</f>
        <v>12236.4</v>
      </c>
      <c r="E14" s="60" t="n">
        <f aca="false">IF((A14&lt;=Ergebnisse!$F$8),(Momente!B14*(Ergebnisse!$F$5-Ergebnisse!$F$8)*Ergebnisse!$F$7),(Momente!C14*Ergebnisse!$F$8*Ergebnisse!$F$7))</f>
        <v>120</v>
      </c>
      <c r="F14" s="60" t="n">
        <f aca="false">IF((A14&lt;=Ergebnisse!$F$10),(Momente!B14*(Ergebnisse!$F$5-Ergebnisse!$F$10)*Ergebnisse!$F$7),(Momente!C14*Ergebnisse!$F$10*Ergebnisse!$F$7))</f>
        <v>3.42857142857142</v>
      </c>
      <c r="G14" s="60" t="n">
        <f aca="false">SUM(D14:F14)</f>
        <v>12359.8285714286</v>
      </c>
      <c r="H14" s="59" t="n">
        <f aca="false">A14</f>
        <v>0.6</v>
      </c>
    </row>
    <row r="15" customFormat="false" ht="15" hidden="false" customHeight="false" outlineLevel="0" collapsed="false">
      <c r="A15" s="48" t="n">
        <f aca="false">Ergebnisse!$F$5/70+Momente!A14</f>
        <v>0.75</v>
      </c>
      <c r="B15" s="48" t="n">
        <f aca="false">A15/Ergebnisse!$F$5</f>
        <v>0.0714285714285714</v>
      </c>
      <c r="C15" s="48" t="n">
        <f aca="false">(Ergebnisse!$F$5-Momente!A15)/Ergebnisse!$F$5</f>
        <v>0.928571428571429</v>
      </c>
      <c r="D15" s="60" t="n">
        <f aca="false">B15*C15/2*Ergebnisse!$F$6*(Ergebnisse!$F$5)^2</f>
        <v>15063.75</v>
      </c>
      <c r="E15" s="60" t="n">
        <f aca="false">IF((A15&lt;=Ergebnisse!$F$8),(Momente!B15*(Ergebnisse!$F$5-Ergebnisse!$F$8)*Ergebnisse!$F$7),(Momente!C15*Ergebnisse!$F$8*Ergebnisse!$F$7))</f>
        <v>150</v>
      </c>
      <c r="F15" s="60" t="n">
        <f aca="false">IF((A15&lt;=Ergebnisse!$F$10),(Momente!B15*(Ergebnisse!$F$5-Ergebnisse!$F$10)*Ergebnisse!$F$7),(Momente!C15*Ergebnisse!$F$10*Ergebnisse!$F$7))</f>
        <v>4.28571428571427</v>
      </c>
      <c r="G15" s="60" t="n">
        <f aca="false">SUM(D15:F15)</f>
        <v>15218.0357142857</v>
      </c>
      <c r="H15" s="59" t="n">
        <f aca="false">A15</f>
        <v>0.75</v>
      </c>
    </row>
    <row r="16" customFormat="false" ht="15" hidden="false" customHeight="false" outlineLevel="0" collapsed="false">
      <c r="A16" s="48" t="n">
        <f aca="false">Ergebnisse!$F$5/70+Momente!A15</f>
        <v>0.9</v>
      </c>
      <c r="B16" s="48" t="n">
        <f aca="false">A16/Ergebnisse!$F$5</f>
        <v>0.0857142857142857</v>
      </c>
      <c r="C16" s="48" t="n">
        <f aca="false">(Ergebnisse!$F$5-Momente!A16)/Ergebnisse!$F$5</f>
        <v>0.914285714285714</v>
      </c>
      <c r="D16" s="60" t="n">
        <f aca="false">B16*C16/2*Ergebnisse!$F$6*(Ergebnisse!$F$5)^2</f>
        <v>17798.4</v>
      </c>
      <c r="E16" s="60" t="n">
        <f aca="false">IF((A16&lt;=Ergebnisse!$F$8),(Momente!B16*(Ergebnisse!$F$5-Ergebnisse!$F$8)*Ergebnisse!$F$7),(Momente!C16*Ergebnisse!$F$8*Ergebnisse!$F$7))</f>
        <v>180</v>
      </c>
      <c r="F16" s="60" t="n">
        <f aca="false">IF((A16&lt;=Ergebnisse!$F$10),(Momente!B16*(Ergebnisse!$F$5-Ergebnisse!$F$10)*Ergebnisse!$F$7),(Momente!C16*Ergebnisse!$F$10*Ergebnisse!$F$7))</f>
        <v>5.14285714285712</v>
      </c>
      <c r="G16" s="60" t="n">
        <f aca="false">SUM(D16:F16)</f>
        <v>17983.5428571429</v>
      </c>
      <c r="H16" s="59" t="n">
        <f aca="false">A16</f>
        <v>0.9</v>
      </c>
    </row>
    <row r="17" customFormat="false" ht="15" hidden="false" customHeight="false" outlineLevel="0" collapsed="false">
      <c r="A17" s="48" t="n">
        <f aca="false">Ergebnisse!$F$5/70+Momente!A16</f>
        <v>1.05</v>
      </c>
      <c r="B17" s="48" t="n">
        <f aca="false">A17/Ergebnisse!$F$5</f>
        <v>0.1</v>
      </c>
      <c r="C17" s="48" t="n">
        <f aca="false">(Ergebnisse!$F$5-Momente!A17)/Ergebnisse!$F$5</f>
        <v>0.9</v>
      </c>
      <c r="D17" s="60" t="n">
        <f aca="false">B17*C17/2*Ergebnisse!$F$6*(Ergebnisse!$F$5)^2</f>
        <v>20440.35</v>
      </c>
      <c r="E17" s="60" t="n">
        <f aca="false">IF((A17&lt;=Ergebnisse!$F$8),(Momente!B17*(Ergebnisse!$F$5-Ergebnisse!$F$8)*Ergebnisse!$F$7),(Momente!C17*Ergebnisse!$F$8*Ergebnisse!$F$7))</f>
        <v>210</v>
      </c>
      <c r="F17" s="60" t="n">
        <f aca="false">IF((A17&lt;=Ergebnisse!$F$10),(Momente!B17*(Ergebnisse!$F$5-Ergebnisse!$F$10)*Ergebnisse!$F$7),(Momente!C17*Ergebnisse!$F$10*Ergebnisse!$F$7))</f>
        <v>5.99999999999998</v>
      </c>
      <c r="G17" s="60" t="n">
        <f aca="false">SUM(D17:F17)</f>
        <v>20656.35</v>
      </c>
      <c r="H17" s="59" t="n">
        <f aca="false">A17</f>
        <v>1.05</v>
      </c>
    </row>
    <row r="18" customFormat="false" ht="15" hidden="false" customHeight="false" outlineLevel="0" collapsed="false">
      <c r="A18" s="48" t="n">
        <f aca="false">Ergebnisse!$F$5/70+Momente!A17</f>
        <v>1.2</v>
      </c>
      <c r="B18" s="48" t="n">
        <f aca="false">A18/Ergebnisse!$F$5</f>
        <v>0.114285714285714</v>
      </c>
      <c r="C18" s="48" t="n">
        <f aca="false">(Ergebnisse!$F$5-Momente!A18)/Ergebnisse!$F$5</f>
        <v>0.885714285714286</v>
      </c>
      <c r="D18" s="60" t="n">
        <f aca="false">B18*C18/2*Ergebnisse!$F$6*(Ergebnisse!$F$5)^2</f>
        <v>22989.6</v>
      </c>
      <c r="E18" s="60" t="n">
        <f aca="false">IF((A18&lt;=Ergebnisse!$F$8),(Momente!B18*(Ergebnisse!$F$5-Ergebnisse!$F$8)*Ergebnisse!$F$7),(Momente!C18*Ergebnisse!$F$8*Ergebnisse!$F$7))</f>
        <v>240</v>
      </c>
      <c r="F18" s="60" t="n">
        <f aca="false">IF((A18&lt;=Ergebnisse!$F$10),(Momente!B18*(Ergebnisse!$F$5-Ergebnisse!$F$10)*Ergebnisse!$F$7),(Momente!C18*Ergebnisse!$F$10*Ergebnisse!$F$7))</f>
        <v>6.85714285714283</v>
      </c>
      <c r="G18" s="60" t="n">
        <f aca="false">SUM(D18:F18)</f>
        <v>23236.4571428571</v>
      </c>
      <c r="H18" s="59" t="n">
        <f aca="false">A18</f>
        <v>1.2</v>
      </c>
    </row>
    <row r="19" customFormat="false" ht="15" hidden="false" customHeight="false" outlineLevel="0" collapsed="false">
      <c r="A19" s="48" t="n">
        <f aca="false">Ergebnisse!$F$5/70+Momente!A18</f>
        <v>1.35</v>
      </c>
      <c r="B19" s="48" t="n">
        <f aca="false">A19/Ergebnisse!$F$5</f>
        <v>0.128571428571429</v>
      </c>
      <c r="C19" s="48" t="n">
        <f aca="false">(Ergebnisse!$F$5-Momente!A19)/Ergebnisse!$F$5</f>
        <v>0.871428571428571</v>
      </c>
      <c r="D19" s="60" t="n">
        <f aca="false">B19*C19/2*Ergebnisse!$F$6*(Ergebnisse!$F$5)^2</f>
        <v>25446.15</v>
      </c>
      <c r="E19" s="60" t="n">
        <f aca="false">IF((A19&lt;=Ergebnisse!$F$8),(Momente!B19*(Ergebnisse!$F$5-Ergebnisse!$F$8)*Ergebnisse!$F$7),(Momente!C19*Ergebnisse!$F$8*Ergebnisse!$F$7))</f>
        <v>270</v>
      </c>
      <c r="F19" s="60" t="n">
        <f aca="false">IF((A19&lt;=Ergebnisse!$F$10),(Momente!B19*(Ergebnisse!$F$5-Ergebnisse!$F$10)*Ergebnisse!$F$7),(Momente!C19*Ergebnisse!$F$10*Ergebnisse!$F$7))</f>
        <v>7.71428571428569</v>
      </c>
      <c r="G19" s="60" t="n">
        <f aca="false">SUM(D19:F19)</f>
        <v>25723.8642857143</v>
      </c>
      <c r="H19" s="59" t="n">
        <f aca="false">A19</f>
        <v>1.35</v>
      </c>
    </row>
    <row r="20" customFormat="false" ht="15" hidden="false" customHeight="false" outlineLevel="0" collapsed="false">
      <c r="A20" s="48" t="n">
        <f aca="false">Ergebnisse!$F$5/70+Momente!A19</f>
        <v>1.5</v>
      </c>
      <c r="B20" s="48" t="n">
        <f aca="false">A20/Ergebnisse!$F$5</f>
        <v>0.142857142857143</v>
      </c>
      <c r="C20" s="48" t="n">
        <f aca="false">(Ergebnisse!$F$5-Momente!A20)/Ergebnisse!$F$5</f>
        <v>0.857142857142857</v>
      </c>
      <c r="D20" s="60" t="n">
        <f aca="false">B20*C20/2*Ergebnisse!$F$6*(Ergebnisse!$F$5)^2</f>
        <v>27810</v>
      </c>
      <c r="E20" s="60" t="n">
        <f aca="false">IF((A20&lt;=Ergebnisse!$F$8),(Momente!B20*(Ergebnisse!$F$5-Ergebnisse!$F$8)*Ergebnisse!$F$7),(Momente!C20*Ergebnisse!$F$8*Ergebnisse!$F$7))</f>
        <v>300</v>
      </c>
      <c r="F20" s="60" t="n">
        <f aca="false">IF((A20&lt;=Ergebnisse!$F$10),(Momente!B20*(Ergebnisse!$F$5-Ergebnisse!$F$10)*Ergebnisse!$F$7),(Momente!C20*Ergebnisse!$F$10*Ergebnisse!$F$7))</f>
        <v>8.57142857142854</v>
      </c>
      <c r="G20" s="60" t="n">
        <f aca="false">SUM(D20:F20)</f>
        <v>28118.5714285714</v>
      </c>
      <c r="H20" s="59" t="n">
        <f aca="false">A20</f>
        <v>1.5</v>
      </c>
    </row>
    <row r="21" customFormat="false" ht="15" hidden="false" customHeight="false" outlineLevel="0" collapsed="false">
      <c r="A21" s="48" t="n">
        <f aca="false">Ergebnisse!$F$5/70+Momente!A20</f>
        <v>1.65</v>
      </c>
      <c r="B21" s="48" t="n">
        <f aca="false">A21/Ergebnisse!$F$5</f>
        <v>0.157142857142857</v>
      </c>
      <c r="C21" s="48" t="n">
        <f aca="false">(Ergebnisse!$F$5-Momente!A21)/Ergebnisse!$F$5</f>
        <v>0.842857142857143</v>
      </c>
      <c r="D21" s="60" t="n">
        <f aca="false">B21*C21/2*Ergebnisse!$F$6*(Ergebnisse!$F$5)^2</f>
        <v>30081.15</v>
      </c>
      <c r="E21" s="60" t="n">
        <f aca="false">IF((A21&lt;=Ergebnisse!$F$8),(Momente!B21*(Ergebnisse!$F$5-Ergebnisse!$F$8)*Ergebnisse!$F$7),(Momente!C21*Ergebnisse!$F$8*Ergebnisse!$F$7))</f>
        <v>330</v>
      </c>
      <c r="F21" s="60" t="n">
        <f aca="false">IF((A21&lt;=Ergebnisse!$F$10),(Momente!B21*(Ergebnisse!$F$5-Ergebnisse!$F$10)*Ergebnisse!$F$7),(Momente!C21*Ergebnisse!$F$10*Ergebnisse!$F$7))</f>
        <v>9.42857142857139</v>
      </c>
      <c r="G21" s="60" t="n">
        <f aca="false">SUM(D21:F21)</f>
        <v>30420.5785714286</v>
      </c>
      <c r="H21" s="59" t="n">
        <f aca="false">A21</f>
        <v>1.65</v>
      </c>
    </row>
    <row r="22" customFormat="false" ht="15" hidden="false" customHeight="false" outlineLevel="0" collapsed="false">
      <c r="A22" s="48" t="n">
        <f aca="false">Ergebnisse!$F$5/70+Momente!A21</f>
        <v>1.8</v>
      </c>
      <c r="B22" s="48" t="n">
        <f aca="false">A22/Ergebnisse!$F$5</f>
        <v>0.171428571428571</v>
      </c>
      <c r="C22" s="48" t="n">
        <f aca="false">(Ergebnisse!$F$5-Momente!A22)/Ergebnisse!$F$5</f>
        <v>0.828571428571429</v>
      </c>
      <c r="D22" s="60" t="n">
        <f aca="false">B22*C22/2*Ergebnisse!$F$6*(Ergebnisse!$F$5)^2</f>
        <v>32259.6</v>
      </c>
      <c r="E22" s="60" t="n">
        <f aca="false">IF((A22&lt;=Ergebnisse!$F$8),(Momente!B22*(Ergebnisse!$F$5-Ergebnisse!$F$8)*Ergebnisse!$F$7),(Momente!C22*Ergebnisse!$F$8*Ergebnisse!$F$7))</f>
        <v>360</v>
      </c>
      <c r="F22" s="60" t="n">
        <f aca="false">IF((A22&lt;=Ergebnisse!$F$10),(Momente!B22*(Ergebnisse!$F$5-Ergebnisse!$F$10)*Ergebnisse!$F$7),(Momente!C22*Ergebnisse!$F$10*Ergebnisse!$F$7))</f>
        <v>10.2857142857142</v>
      </c>
      <c r="G22" s="60" t="n">
        <f aca="false">SUM(D22:F22)</f>
        <v>32629.8857142857</v>
      </c>
      <c r="H22" s="59" t="n">
        <f aca="false">A22</f>
        <v>1.8</v>
      </c>
    </row>
    <row r="23" customFormat="false" ht="15" hidden="false" customHeight="false" outlineLevel="0" collapsed="false">
      <c r="A23" s="48" t="n">
        <f aca="false">Ergebnisse!$F$5/70+Momente!A22</f>
        <v>1.95</v>
      </c>
      <c r="B23" s="48" t="n">
        <f aca="false">A23/Ergebnisse!$F$5</f>
        <v>0.185714285714286</v>
      </c>
      <c r="C23" s="48" t="n">
        <f aca="false">(Ergebnisse!$F$5-Momente!A23)/Ergebnisse!$F$5</f>
        <v>0.814285714285714</v>
      </c>
      <c r="D23" s="60" t="n">
        <f aca="false">B23*C23/2*Ergebnisse!$F$6*(Ergebnisse!$F$5)^2</f>
        <v>34345.35</v>
      </c>
      <c r="E23" s="60" t="n">
        <f aca="false">IF((A23&lt;=Ergebnisse!$F$8),(Momente!B23*(Ergebnisse!$F$5-Ergebnisse!$F$8)*Ergebnisse!$F$7),(Momente!C23*Ergebnisse!$F$8*Ergebnisse!$F$7))</f>
        <v>390</v>
      </c>
      <c r="F23" s="60" t="n">
        <f aca="false">IF((A23&lt;=Ergebnisse!$F$10),(Momente!B23*(Ergebnisse!$F$5-Ergebnisse!$F$10)*Ergebnisse!$F$7),(Momente!C23*Ergebnisse!$F$10*Ergebnisse!$F$7))</f>
        <v>11.1428571428571</v>
      </c>
      <c r="G23" s="60" t="n">
        <f aca="false">SUM(D23:F23)</f>
        <v>34746.4928571428</v>
      </c>
      <c r="H23" s="59" t="n">
        <f aca="false">A23</f>
        <v>1.95</v>
      </c>
    </row>
    <row r="24" customFormat="false" ht="15" hidden="false" customHeight="false" outlineLevel="0" collapsed="false">
      <c r="A24" s="48" t="n">
        <f aca="false">Ergebnisse!$F$5/70+Momente!A23</f>
        <v>2.1</v>
      </c>
      <c r="B24" s="48" t="n">
        <f aca="false">A24/Ergebnisse!$F$5</f>
        <v>0.2</v>
      </c>
      <c r="C24" s="48" t="n">
        <f aca="false">(Ergebnisse!$F$5-Momente!A24)/Ergebnisse!$F$5</f>
        <v>0.8</v>
      </c>
      <c r="D24" s="60" t="n">
        <f aca="false">B24*C24/2*Ergebnisse!$F$6*(Ergebnisse!$F$5)^2</f>
        <v>36338.4</v>
      </c>
      <c r="E24" s="60" t="n">
        <f aca="false">IF((A24&lt;=Ergebnisse!$F$8),(Momente!B24*(Ergebnisse!$F$5-Ergebnisse!$F$8)*Ergebnisse!$F$7),(Momente!C24*Ergebnisse!$F$8*Ergebnisse!$F$7))</f>
        <v>420</v>
      </c>
      <c r="F24" s="60" t="n">
        <f aca="false">IF((A24&lt;=Ergebnisse!$F$10),(Momente!B24*(Ergebnisse!$F$5-Ergebnisse!$F$10)*Ergebnisse!$F$7),(Momente!C24*Ergebnisse!$F$10*Ergebnisse!$F$7))</f>
        <v>12</v>
      </c>
      <c r="G24" s="60" t="n">
        <f aca="false">SUM(D24:F24)</f>
        <v>36770.4</v>
      </c>
      <c r="H24" s="59" t="n">
        <f aca="false">A24</f>
        <v>2.1</v>
      </c>
    </row>
    <row r="25" customFormat="false" ht="15" hidden="false" customHeight="false" outlineLevel="0" collapsed="false">
      <c r="A25" s="48" t="n">
        <f aca="false">Ergebnisse!$F$5/70+Momente!A24</f>
        <v>2.25</v>
      </c>
      <c r="B25" s="48" t="n">
        <f aca="false">A25/Ergebnisse!$F$5</f>
        <v>0.214285714285714</v>
      </c>
      <c r="C25" s="48" t="n">
        <f aca="false">(Ergebnisse!$F$5-Momente!A25)/Ergebnisse!$F$5</f>
        <v>0.785714285714286</v>
      </c>
      <c r="D25" s="60" t="n">
        <f aca="false">B25*C25/2*Ergebnisse!$F$6*(Ergebnisse!$F$5)^2</f>
        <v>38238.75</v>
      </c>
      <c r="E25" s="60" t="n">
        <f aca="false">IF((A25&lt;=Ergebnisse!$F$8),(Momente!B25*(Ergebnisse!$F$5-Ergebnisse!$F$8)*Ergebnisse!$F$7),(Momente!C25*Ergebnisse!$F$8*Ergebnisse!$F$7))</f>
        <v>450</v>
      </c>
      <c r="F25" s="60" t="n">
        <f aca="false">IF((A25&lt;=Ergebnisse!$F$10),(Momente!B25*(Ergebnisse!$F$5-Ergebnisse!$F$10)*Ergebnisse!$F$7),(Momente!C25*Ergebnisse!$F$10*Ergebnisse!$F$7))</f>
        <v>12.8571428571428</v>
      </c>
      <c r="G25" s="60" t="n">
        <f aca="false">SUM(D25:F25)</f>
        <v>38701.6071428571</v>
      </c>
      <c r="H25" s="59" t="n">
        <f aca="false">A25</f>
        <v>2.25</v>
      </c>
    </row>
    <row r="26" customFormat="false" ht="15" hidden="false" customHeight="false" outlineLevel="0" collapsed="false">
      <c r="A26" s="48" t="n">
        <f aca="false">Ergebnisse!$F$5/70+Momente!A25</f>
        <v>2.4</v>
      </c>
      <c r="B26" s="48" t="n">
        <f aca="false">A26/Ergebnisse!$F$5</f>
        <v>0.228571428571429</v>
      </c>
      <c r="C26" s="48" t="n">
        <f aca="false">(Ergebnisse!$F$5-Momente!A26)/Ergebnisse!$F$5</f>
        <v>0.771428571428572</v>
      </c>
      <c r="D26" s="60" t="n">
        <f aca="false">B26*C26/2*Ergebnisse!$F$6*(Ergebnisse!$F$5)^2</f>
        <v>40046.4</v>
      </c>
      <c r="E26" s="60" t="n">
        <f aca="false">IF((A26&lt;=Ergebnisse!$F$8),(Momente!B26*(Ergebnisse!$F$5-Ergebnisse!$F$8)*Ergebnisse!$F$7),(Momente!C26*Ergebnisse!$F$8*Ergebnisse!$F$7))</f>
        <v>480</v>
      </c>
      <c r="F26" s="60" t="n">
        <f aca="false">IF((A26&lt;=Ergebnisse!$F$10),(Momente!B26*(Ergebnisse!$F$5-Ergebnisse!$F$10)*Ergebnisse!$F$7),(Momente!C26*Ergebnisse!$F$10*Ergebnisse!$F$7))</f>
        <v>13.7142857142857</v>
      </c>
      <c r="G26" s="60" t="n">
        <f aca="false">SUM(D26:F26)</f>
        <v>40540.1142857143</v>
      </c>
      <c r="H26" s="59" t="n">
        <f aca="false">A26</f>
        <v>2.4</v>
      </c>
    </row>
    <row r="27" customFormat="false" ht="15" hidden="false" customHeight="false" outlineLevel="0" collapsed="false">
      <c r="A27" s="48" t="n">
        <f aca="false">Ergebnisse!$F$5/70+Momente!A26</f>
        <v>2.55</v>
      </c>
      <c r="B27" s="48" t="n">
        <f aca="false">A27/Ergebnisse!$F$5</f>
        <v>0.242857142857143</v>
      </c>
      <c r="C27" s="48" t="n">
        <f aca="false">(Ergebnisse!$F$5-Momente!A27)/Ergebnisse!$F$5</f>
        <v>0.757142857142857</v>
      </c>
      <c r="D27" s="60" t="n">
        <f aca="false">B27*C27/2*Ergebnisse!$F$6*(Ergebnisse!$F$5)^2</f>
        <v>41761.35</v>
      </c>
      <c r="E27" s="60" t="n">
        <f aca="false">IF((A27&lt;=Ergebnisse!$F$8),(Momente!B27*(Ergebnisse!$F$5-Ergebnisse!$F$8)*Ergebnisse!$F$7),(Momente!C27*Ergebnisse!$F$8*Ergebnisse!$F$7))</f>
        <v>510</v>
      </c>
      <c r="F27" s="60" t="n">
        <f aca="false">IF((A27&lt;=Ergebnisse!$F$10),(Momente!B27*(Ergebnisse!$F$5-Ergebnisse!$F$10)*Ergebnisse!$F$7),(Momente!C27*Ergebnisse!$F$10*Ergebnisse!$F$7))</f>
        <v>14.5714285714285</v>
      </c>
      <c r="G27" s="60" t="n">
        <f aca="false">SUM(D27:F27)</f>
        <v>42285.9214285714</v>
      </c>
      <c r="H27" s="59" t="n">
        <f aca="false">A27</f>
        <v>2.55</v>
      </c>
    </row>
    <row r="28" customFormat="false" ht="15" hidden="false" customHeight="false" outlineLevel="0" collapsed="false">
      <c r="A28" s="48" t="n">
        <f aca="false">Ergebnisse!$F$5/70+Momente!A27</f>
        <v>2.7</v>
      </c>
      <c r="B28" s="48" t="n">
        <f aca="false">A28/Ergebnisse!$F$5</f>
        <v>0.257142857142857</v>
      </c>
      <c r="C28" s="48" t="n">
        <f aca="false">(Ergebnisse!$F$5-Momente!A28)/Ergebnisse!$F$5</f>
        <v>0.742857142857143</v>
      </c>
      <c r="D28" s="60" t="n">
        <f aca="false">B28*C28/2*Ergebnisse!$F$6*(Ergebnisse!$F$5)^2</f>
        <v>43383.6</v>
      </c>
      <c r="E28" s="60" t="n">
        <f aca="false">IF((A28&lt;=Ergebnisse!$F$8),(Momente!B28*(Ergebnisse!$F$5-Ergebnisse!$F$8)*Ergebnisse!$F$7),(Momente!C28*Ergebnisse!$F$8*Ergebnisse!$F$7))</f>
        <v>540</v>
      </c>
      <c r="F28" s="60" t="n">
        <f aca="false">IF((A28&lt;=Ergebnisse!$F$10),(Momente!B28*(Ergebnisse!$F$5-Ergebnisse!$F$10)*Ergebnisse!$F$7),(Momente!C28*Ergebnisse!$F$10*Ergebnisse!$F$7))</f>
        <v>15.4285714285714</v>
      </c>
      <c r="G28" s="60" t="n">
        <f aca="false">SUM(D28:F28)</f>
        <v>43939.0285714286</v>
      </c>
      <c r="H28" s="59" t="n">
        <f aca="false">A28</f>
        <v>2.7</v>
      </c>
    </row>
    <row r="29" customFormat="false" ht="15" hidden="false" customHeight="false" outlineLevel="0" collapsed="false">
      <c r="A29" s="48" t="n">
        <f aca="false">Ergebnisse!$F$5/70+Momente!A28</f>
        <v>2.85</v>
      </c>
      <c r="B29" s="48" t="n">
        <f aca="false">A29/Ergebnisse!$F$5</f>
        <v>0.271428571428571</v>
      </c>
      <c r="C29" s="48" t="n">
        <f aca="false">(Ergebnisse!$F$5-Momente!A29)/Ergebnisse!$F$5</f>
        <v>0.728571428571429</v>
      </c>
      <c r="D29" s="60" t="n">
        <f aca="false">B29*C29/2*Ergebnisse!$F$6*(Ergebnisse!$F$5)^2</f>
        <v>44913.15</v>
      </c>
      <c r="E29" s="60" t="n">
        <f aca="false">IF((A29&lt;=Ergebnisse!$F$8),(Momente!B29*(Ergebnisse!$F$5-Ergebnisse!$F$8)*Ergebnisse!$F$7),(Momente!C29*Ergebnisse!$F$8*Ergebnisse!$F$7))</f>
        <v>570</v>
      </c>
      <c r="F29" s="60" t="n">
        <f aca="false">IF((A29&lt;=Ergebnisse!$F$10),(Momente!B29*(Ergebnisse!$F$5-Ergebnisse!$F$10)*Ergebnisse!$F$7),(Momente!C29*Ergebnisse!$F$10*Ergebnisse!$F$7))</f>
        <v>16.2857142857142</v>
      </c>
      <c r="G29" s="60" t="n">
        <f aca="false">SUM(D29:F29)</f>
        <v>45499.4357142857</v>
      </c>
      <c r="H29" s="59" t="n">
        <f aca="false">A29</f>
        <v>2.85</v>
      </c>
    </row>
    <row r="30" customFormat="false" ht="15" hidden="false" customHeight="false" outlineLevel="0" collapsed="false">
      <c r="A30" s="48" t="n">
        <f aca="false">Ergebnisse!$F$5/70+Momente!A29</f>
        <v>3</v>
      </c>
      <c r="B30" s="48" t="n">
        <f aca="false">A30/Ergebnisse!$F$5</f>
        <v>0.285714285714286</v>
      </c>
      <c r="C30" s="48" t="n">
        <f aca="false">(Ergebnisse!$F$5-Momente!A30)/Ergebnisse!$F$5</f>
        <v>0.714285714285714</v>
      </c>
      <c r="D30" s="60" t="n">
        <f aca="false">B30*C30/2*Ergebnisse!$F$6*(Ergebnisse!$F$5)^2</f>
        <v>46350</v>
      </c>
      <c r="E30" s="60" t="n">
        <f aca="false">IF((A30&lt;=Ergebnisse!$F$8),(Momente!B30*(Ergebnisse!$F$5-Ergebnisse!$F$8)*Ergebnisse!$F$7),(Momente!C30*Ergebnisse!$F$8*Ergebnisse!$F$7))</f>
        <v>600</v>
      </c>
      <c r="F30" s="60" t="n">
        <f aca="false">IF((A30&lt;=Ergebnisse!$F$10),(Momente!B30*(Ergebnisse!$F$5-Ergebnisse!$F$10)*Ergebnisse!$F$7),(Momente!C30*Ergebnisse!$F$10*Ergebnisse!$F$7))</f>
        <v>17.1428571428571</v>
      </c>
      <c r="G30" s="60" t="n">
        <f aca="false">SUM(D30:F30)</f>
        <v>46967.1428571429</v>
      </c>
      <c r="H30" s="59" t="n">
        <f aca="false">A30</f>
        <v>3</v>
      </c>
    </row>
    <row r="31" customFormat="false" ht="15" hidden="false" customHeight="false" outlineLevel="0" collapsed="false">
      <c r="A31" s="48" t="n">
        <f aca="false">Ergebnisse!$F$5/70+Momente!A30</f>
        <v>3.15</v>
      </c>
      <c r="B31" s="48" t="n">
        <f aca="false">A31/Ergebnisse!$F$5</f>
        <v>0.3</v>
      </c>
      <c r="C31" s="48" t="n">
        <f aca="false">(Ergebnisse!$F$5-Momente!A31)/Ergebnisse!$F$5</f>
        <v>0.7</v>
      </c>
      <c r="D31" s="60" t="n">
        <f aca="false">B31*C31/2*Ergebnisse!$F$6*(Ergebnisse!$F$5)^2</f>
        <v>47694.15</v>
      </c>
      <c r="E31" s="60" t="n">
        <f aca="false">IF((A31&lt;=Ergebnisse!$F$8),(Momente!B31*(Ergebnisse!$F$5-Ergebnisse!$F$8)*Ergebnisse!$F$7),(Momente!C31*Ergebnisse!$F$8*Ergebnisse!$F$7))</f>
        <v>630</v>
      </c>
      <c r="F31" s="60" t="n">
        <f aca="false">IF((A31&lt;=Ergebnisse!$F$10),(Momente!B31*(Ergebnisse!$F$5-Ergebnisse!$F$10)*Ergebnisse!$F$7),(Momente!C31*Ergebnisse!$F$10*Ergebnisse!$F$7))</f>
        <v>17.9999999999999</v>
      </c>
      <c r="G31" s="60" t="n">
        <f aca="false">SUM(D31:F31)</f>
        <v>48342.15</v>
      </c>
      <c r="H31" s="59" t="n">
        <f aca="false">A31</f>
        <v>3.15</v>
      </c>
    </row>
    <row r="32" customFormat="false" ht="15" hidden="false" customHeight="false" outlineLevel="0" collapsed="false">
      <c r="A32" s="48" t="n">
        <f aca="false">Ergebnisse!$F$5/70+Momente!A31</f>
        <v>3.3</v>
      </c>
      <c r="B32" s="48" t="n">
        <f aca="false">A32/Ergebnisse!$F$5</f>
        <v>0.314285714285714</v>
      </c>
      <c r="C32" s="48" t="n">
        <f aca="false">(Ergebnisse!$F$5-Momente!A32)/Ergebnisse!$F$5</f>
        <v>0.685714285714286</v>
      </c>
      <c r="D32" s="60" t="n">
        <f aca="false">B32*C32/2*Ergebnisse!$F$6*(Ergebnisse!$F$5)^2</f>
        <v>48945.6</v>
      </c>
      <c r="E32" s="60" t="n">
        <f aca="false">IF((A32&lt;=Ergebnisse!$F$8),(Momente!B32*(Ergebnisse!$F$5-Ergebnisse!$F$8)*Ergebnisse!$F$7),(Momente!C32*Ergebnisse!$F$8*Ergebnisse!$F$7))</f>
        <v>660</v>
      </c>
      <c r="F32" s="60" t="n">
        <f aca="false">IF((A32&lt;=Ergebnisse!$F$10),(Momente!B32*(Ergebnisse!$F$5-Ergebnisse!$F$10)*Ergebnisse!$F$7),(Momente!C32*Ergebnisse!$F$10*Ergebnisse!$F$7))</f>
        <v>18.8571428571428</v>
      </c>
      <c r="G32" s="60" t="n">
        <f aca="false">SUM(D32:F32)</f>
        <v>49624.4571428571</v>
      </c>
      <c r="H32" s="59" t="n">
        <f aca="false">A32</f>
        <v>3.3</v>
      </c>
    </row>
    <row r="33" customFormat="false" ht="15" hidden="false" customHeight="false" outlineLevel="0" collapsed="false">
      <c r="A33" s="48" t="n">
        <f aca="false">Ergebnisse!$F$5/70+Momente!A32</f>
        <v>3.45</v>
      </c>
      <c r="B33" s="48" t="n">
        <f aca="false">A33/Ergebnisse!$F$5</f>
        <v>0.328571428571428</v>
      </c>
      <c r="C33" s="48" t="n">
        <f aca="false">(Ergebnisse!$F$5-Momente!A33)/Ergebnisse!$F$5</f>
        <v>0.671428571428571</v>
      </c>
      <c r="D33" s="60" t="n">
        <f aca="false">B33*C33/2*Ergebnisse!$F$6*(Ergebnisse!$F$5)^2</f>
        <v>50104.35</v>
      </c>
      <c r="E33" s="60" t="n">
        <f aca="false">IF((A33&lt;=Ergebnisse!$F$8),(Momente!B33*(Ergebnisse!$F$5-Ergebnisse!$F$8)*Ergebnisse!$F$7),(Momente!C33*Ergebnisse!$F$8*Ergebnisse!$F$7))</f>
        <v>690</v>
      </c>
      <c r="F33" s="60" t="n">
        <f aca="false">IF((A33&lt;=Ergebnisse!$F$10),(Momente!B33*(Ergebnisse!$F$5-Ergebnisse!$F$10)*Ergebnisse!$F$7),(Momente!C33*Ergebnisse!$F$10*Ergebnisse!$F$7))</f>
        <v>19.7142857142856</v>
      </c>
      <c r="G33" s="60" t="n">
        <f aca="false">SUM(D33:F33)</f>
        <v>50814.0642857143</v>
      </c>
      <c r="H33" s="59" t="n">
        <f aca="false">A33</f>
        <v>3.45</v>
      </c>
    </row>
    <row r="34" customFormat="false" ht="15" hidden="false" customHeight="false" outlineLevel="0" collapsed="false">
      <c r="A34" s="48" t="n">
        <f aca="false">Ergebnisse!$F$5/70+Momente!A33</f>
        <v>3.6</v>
      </c>
      <c r="B34" s="48" t="n">
        <f aca="false">A34/Ergebnisse!$F$5</f>
        <v>0.342857142857143</v>
      </c>
      <c r="C34" s="48" t="n">
        <f aca="false">(Ergebnisse!$F$5-Momente!A34)/Ergebnisse!$F$5</f>
        <v>0.657142857142857</v>
      </c>
      <c r="D34" s="60" t="n">
        <f aca="false">B34*C34/2*Ergebnisse!$F$6*(Ergebnisse!$F$5)^2</f>
        <v>51170.4</v>
      </c>
      <c r="E34" s="60" t="n">
        <f aca="false">IF((A34&lt;=Ergebnisse!$F$8),(Momente!B34*(Ergebnisse!$F$5-Ergebnisse!$F$8)*Ergebnisse!$F$7),(Momente!C34*Ergebnisse!$F$8*Ergebnisse!$F$7))</f>
        <v>720</v>
      </c>
      <c r="F34" s="60" t="n">
        <f aca="false">IF((A34&lt;=Ergebnisse!$F$10),(Momente!B34*(Ergebnisse!$F$5-Ergebnisse!$F$10)*Ergebnisse!$F$7),(Momente!C34*Ergebnisse!$F$10*Ergebnisse!$F$7))</f>
        <v>20.5714285714285</v>
      </c>
      <c r="G34" s="60" t="n">
        <f aca="false">SUM(D34:F34)</f>
        <v>51910.9714285714</v>
      </c>
      <c r="H34" s="59" t="n">
        <f aca="false">A34</f>
        <v>3.6</v>
      </c>
    </row>
    <row r="35" customFormat="false" ht="15" hidden="false" customHeight="false" outlineLevel="0" collapsed="false">
      <c r="A35" s="48" t="n">
        <f aca="false">Ergebnisse!$F$5/70+Momente!A34</f>
        <v>3.75</v>
      </c>
      <c r="B35" s="48" t="n">
        <f aca="false">A35/Ergebnisse!$F$5</f>
        <v>0.357142857142857</v>
      </c>
      <c r="C35" s="48" t="n">
        <f aca="false">(Ergebnisse!$F$5-Momente!A35)/Ergebnisse!$F$5</f>
        <v>0.642857142857143</v>
      </c>
      <c r="D35" s="60" t="n">
        <f aca="false">B35*C35/2*Ergebnisse!$F$6*(Ergebnisse!$F$5)^2</f>
        <v>52143.75</v>
      </c>
      <c r="E35" s="60" t="n">
        <f aca="false">IF((A35&lt;=Ergebnisse!$F$8),(Momente!B35*(Ergebnisse!$F$5-Ergebnisse!$F$8)*Ergebnisse!$F$7),(Momente!C35*Ergebnisse!$F$8*Ergebnisse!$F$7))</f>
        <v>750</v>
      </c>
      <c r="F35" s="60" t="n">
        <f aca="false">IF((A35&lt;=Ergebnisse!$F$10),(Momente!B35*(Ergebnisse!$F$5-Ergebnisse!$F$10)*Ergebnisse!$F$7),(Momente!C35*Ergebnisse!$F$10*Ergebnisse!$F$7))</f>
        <v>21.4285714285713</v>
      </c>
      <c r="G35" s="60" t="n">
        <f aca="false">SUM(D35:F35)</f>
        <v>52915.1785714286</v>
      </c>
      <c r="H35" s="59" t="n">
        <f aca="false">A35</f>
        <v>3.75</v>
      </c>
    </row>
    <row r="36" customFormat="false" ht="15" hidden="false" customHeight="false" outlineLevel="0" collapsed="false">
      <c r="A36" s="48" t="n">
        <f aca="false">Ergebnisse!$F$5/70+Momente!A35</f>
        <v>3.9</v>
      </c>
      <c r="B36" s="48" t="n">
        <f aca="false">A36/Ergebnisse!$F$5</f>
        <v>0.371428571428571</v>
      </c>
      <c r="C36" s="48" t="n">
        <f aca="false">(Ergebnisse!$F$5-Momente!A36)/Ergebnisse!$F$5</f>
        <v>0.628571428571429</v>
      </c>
      <c r="D36" s="60" t="n">
        <f aca="false">B36*C36/2*Ergebnisse!$F$6*(Ergebnisse!$F$5)^2</f>
        <v>53024.4</v>
      </c>
      <c r="E36" s="60" t="n">
        <f aca="false">IF((A36&lt;=Ergebnisse!$F$8),(Momente!B36*(Ergebnisse!$F$5-Ergebnisse!$F$8)*Ergebnisse!$F$7),(Momente!C36*Ergebnisse!$F$8*Ergebnisse!$F$7))</f>
        <v>780</v>
      </c>
      <c r="F36" s="60" t="n">
        <f aca="false">IF((A36&lt;=Ergebnisse!$F$10),(Momente!B36*(Ergebnisse!$F$5-Ergebnisse!$F$10)*Ergebnisse!$F$7),(Momente!C36*Ergebnisse!$F$10*Ergebnisse!$F$7))</f>
        <v>22.2857142857142</v>
      </c>
      <c r="G36" s="60" t="n">
        <f aca="false">SUM(D36:F36)</f>
        <v>53826.6857142857</v>
      </c>
      <c r="H36" s="59" t="n">
        <f aca="false">A36</f>
        <v>3.9</v>
      </c>
    </row>
    <row r="37" customFormat="false" ht="15" hidden="false" customHeight="false" outlineLevel="0" collapsed="false">
      <c r="A37" s="48" t="n">
        <f aca="false">Ergebnisse!$F$5/70+Momente!A36</f>
        <v>4.05</v>
      </c>
      <c r="B37" s="48" t="n">
        <f aca="false">A37/Ergebnisse!$F$5</f>
        <v>0.385714285714286</v>
      </c>
      <c r="C37" s="48" t="n">
        <f aca="false">(Ergebnisse!$F$5-Momente!A37)/Ergebnisse!$F$5</f>
        <v>0.614285714285714</v>
      </c>
      <c r="D37" s="60" t="n">
        <f aca="false">B37*C37/2*Ergebnisse!$F$6*(Ergebnisse!$F$5)^2</f>
        <v>53812.35</v>
      </c>
      <c r="E37" s="60" t="n">
        <f aca="false">IF((A37&lt;=Ergebnisse!$F$8),(Momente!B37*(Ergebnisse!$F$5-Ergebnisse!$F$8)*Ergebnisse!$F$7),(Momente!C37*Ergebnisse!$F$8*Ergebnisse!$F$7))</f>
        <v>810</v>
      </c>
      <c r="F37" s="60" t="n">
        <f aca="false">IF((A37&lt;=Ergebnisse!$F$10),(Momente!B37*(Ergebnisse!$F$5-Ergebnisse!$F$10)*Ergebnisse!$F$7),(Momente!C37*Ergebnisse!$F$10*Ergebnisse!$F$7))</f>
        <v>23.1428571428571</v>
      </c>
      <c r="G37" s="60" t="n">
        <f aca="false">SUM(D37:F37)</f>
        <v>54645.4928571429</v>
      </c>
      <c r="H37" s="59" t="n">
        <f aca="false">A37</f>
        <v>4.05</v>
      </c>
    </row>
    <row r="38" customFormat="false" ht="15" hidden="false" customHeight="false" outlineLevel="0" collapsed="false">
      <c r="A38" s="48" t="n">
        <f aca="false">Ergebnisse!$F$5/70+Momente!A37</f>
        <v>4.2</v>
      </c>
      <c r="B38" s="48" t="n">
        <f aca="false">A38/Ergebnisse!$F$5</f>
        <v>0.4</v>
      </c>
      <c r="C38" s="48" t="n">
        <f aca="false">(Ergebnisse!$F$5-Momente!A38)/Ergebnisse!$F$5</f>
        <v>0.6</v>
      </c>
      <c r="D38" s="60" t="n">
        <f aca="false">B38*C38/2*Ergebnisse!$F$6*(Ergebnisse!$F$5)^2</f>
        <v>54507.6</v>
      </c>
      <c r="E38" s="60" t="n">
        <f aca="false">IF((A38&lt;=Ergebnisse!$F$8),(Momente!B38*(Ergebnisse!$F$5-Ergebnisse!$F$8)*Ergebnisse!$F$7),(Momente!C38*Ergebnisse!$F$8*Ergebnisse!$F$7))</f>
        <v>840</v>
      </c>
      <c r="F38" s="60" t="n">
        <f aca="false">IF((A38&lt;=Ergebnisse!$F$10),(Momente!B38*(Ergebnisse!$F$5-Ergebnisse!$F$10)*Ergebnisse!$F$7),(Momente!C38*Ergebnisse!$F$10*Ergebnisse!$F$7))</f>
        <v>23.9999999999999</v>
      </c>
      <c r="G38" s="60" t="n">
        <f aca="false">SUM(D38:F38)</f>
        <v>55371.6</v>
      </c>
      <c r="H38" s="59" t="n">
        <f aca="false">A38</f>
        <v>4.2</v>
      </c>
    </row>
    <row r="39" customFormat="false" ht="15" hidden="false" customHeight="false" outlineLevel="0" collapsed="false">
      <c r="A39" s="48" t="n">
        <f aca="false">Ergebnisse!$F$5/70+Momente!A38</f>
        <v>4.35</v>
      </c>
      <c r="B39" s="48" t="n">
        <f aca="false">A39/Ergebnisse!$F$5</f>
        <v>0.414285714285714</v>
      </c>
      <c r="C39" s="48" t="n">
        <f aca="false">(Ergebnisse!$F$5-Momente!A39)/Ergebnisse!$F$5</f>
        <v>0.585714285714286</v>
      </c>
      <c r="D39" s="60" t="n">
        <f aca="false">B39*C39/2*Ergebnisse!$F$6*(Ergebnisse!$F$5)^2</f>
        <v>55110.15</v>
      </c>
      <c r="E39" s="60" t="n">
        <f aca="false">IF((A39&lt;=Ergebnisse!$F$8),(Momente!B39*(Ergebnisse!$F$5-Ergebnisse!$F$8)*Ergebnisse!$F$7),(Momente!C39*Ergebnisse!$F$8*Ergebnisse!$F$7))</f>
        <v>870</v>
      </c>
      <c r="F39" s="60" t="n">
        <f aca="false">IF((A39&lt;=Ergebnisse!$F$10),(Momente!B39*(Ergebnisse!$F$5-Ergebnisse!$F$10)*Ergebnisse!$F$7),(Momente!C39*Ergebnisse!$F$10*Ergebnisse!$F$7))</f>
        <v>24.8571428571428</v>
      </c>
      <c r="G39" s="60" t="n">
        <f aca="false">SUM(D39:F39)</f>
        <v>56005.0071428571</v>
      </c>
      <c r="H39" s="59" t="n">
        <f aca="false">A39</f>
        <v>4.35</v>
      </c>
    </row>
    <row r="40" customFormat="false" ht="15" hidden="false" customHeight="false" outlineLevel="0" collapsed="false">
      <c r="A40" s="48" t="n">
        <f aca="false">Ergebnisse!$F$5/70+Momente!A39</f>
        <v>4.5</v>
      </c>
      <c r="B40" s="48" t="n">
        <f aca="false">A40/Ergebnisse!$F$5</f>
        <v>0.428571428571429</v>
      </c>
      <c r="C40" s="48" t="n">
        <f aca="false">(Ergebnisse!$F$5-Momente!A40)/Ergebnisse!$F$5</f>
        <v>0.571428571428571</v>
      </c>
      <c r="D40" s="60" t="n">
        <f aca="false">B40*C40/2*Ergebnisse!$F$6*(Ergebnisse!$F$5)^2</f>
        <v>55620</v>
      </c>
      <c r="E40" s="60" t="n">
        <f aca="false">IF((A40&lt;=Ergebnisse!$F$8),(Momente!B40*(Ergebnisse!$F$5-Ergebnisse!$F$8)*Ergebnisse!$F$7),(Momente!C40*Ergebnisse!$F$8*Ergebnisse!$F$7))</f>
        <v>900</v>
      </c>
      <c r="F40" s="60" t="n">
        <f aca="false">IF((A40&lt;=Ergebnisse!$F$10),(Momente!B40*(Ergebnisse!$F$5-Ergebnisse!$F$10)*Ergebnisse!$F$7),(Momente!C40*Ergebnisse!$F$10*Ergebnisse!$F$7))</f>
        <v>25.7142857142856</v>
      </c>
      <c r="G40" s="60" t="n">
        <f aca="false">SUM(D40:F40)</f>
        <v>56545.7142857143</v>
      </c>
      <c r="H40" s="59" t="n">
        <f aca="false">A40</f>
        <v>4.5</v>
      </c>
    </row>
    <row r="41" customFormat="false" ht="15" hidden="false" customHeight="false" outlineLevel="0" collapsed="false">
      <c r="A41" s="48" t="n">
        <f aca="false">Ergebnisse!$F$5/70+Momente!A40</f>
        <v>4.65</v>
      </c>
      <c r="B41" s="48" t="n">
        <f aca="false">A41/Ergebnisse!$F$5</f>
        <v>0.442857142857143</v>
      </c>
      <c r="C41" s="48" t="n">
        <f aca="false">(Ergebnisse!$F$5-Momente!A41)/Ergebnisse!$F$5</f>
        <v>0.557142857142857</v>
      </c>
      <c r="D41" s="60" t="n">
        <f aca="false">B41*C41/2*Ergebnisse!$F$6*(Ergebnisse!$F$5)^2</f>
        <v>56037.15</v>
      </c>
      <c r="E41" s="60" t="n">
        <f aca="false">IF((A41&lt;=Ergebnisse!$F$8),(Momente!B41*(Ergebnisse!$F$5-Ergebnisse!$F$8)*Ergebnisse!$F$7),(Momente!C41*Ergebnisse!$F$8*Ergebnisse!$F$7))</f>
        <v>930</v>
      </c>
      <c r="F41" s="60" t="n">
        <f aca="false">IF((A41&lt;=Ergebnisse!$F$10),(Momente!B41*(Ergebnisse!$F$5-Ergebnisse!$F$10)*Ergebnisse!$F$7),(Momente!C41*Ergebnisse!$F$10*Ergebnisse!$F$7))</f>
        <v>26.5714285714285</v>
      </c>
      <c r="G41" s="60" t="n">
        <f aca="false">SUM(D41:F41)</f>
        <v>56993.7214285714</v>
      </c>
      <c r="H41" s="59" t="n">
        <f aca="false">A41</f>
        <v>4.65</v>
      </c>
    </row>
    <row r="42" customFormat="false" ht="15" hidden="false" customHeight="false" outlineLevel="0" collapsed="false">
      <c r="A42" s="48" t="n">
        <f aca="false">Ergebnisse!$F$5/70+Momente!A41</f>
        <v>4.8</v>
      </c>
      <c r="B42" s="48" t="n">
        <f aca="false">A42/Ergebnisse!$F$5</f>
        <v>0.457142857142857</v>
      </c>
      <c r="C42" s="48" t="n">
        <f aca="false">(Ergebnisse!$F$5-Momente!A42)/Ergebnisse!$F$5</f>
        <v>0.542857142857143</v>
      </c>
      <c r="D42" s="60" t="n">
        <f aca="false">B42*C42/2*Ergebnisse!$F$6*(Ergebnisse!$F$5)^2</f>
        <v>56361.6</v>
      </c>
      <c r="E42" s="60" t="n">
        <f aca="false">IF((A42&lt;=Ergebnisse!$F$8),(Momente!B42*(Ergebnisse!$F$5-Ergebnisse!$F$8)*Ergebnisse!$F$7),(Momente!C42*Ergebnisse!$F$8*Ergebnisse!$F$7))</f>
        <v>960</v>
      </c>
      <c r="F42" s="60" t="n">
        <f aca="false">IF((A42&lt;=Ergebnisse!$F$10),(Momente!B42*(Ergebnisse!$F$5-Ergebnisse!$F$10)*Ergebnisse!$F$7),(Momente!C42*Ergebnisse!$F$10*Ergebnisse!$F$7))</f>
        <v>27.4285714285713</v>
      </c>
      <c r="G42" s="60" t="n">
        <f aca="false">SUM(D42:F42)</f>
        <v>57349.0285714286</v>
      </c>
      <c r="H42" s="59" t="n">
        <f aca="false">A42</f>
        <v>4.8</v>
      </c>
    </row>
    <row r="43" customFormat="false" ht="15" hidden="false" customHeight="false" outlineLevel="0" collapsed="false">
      <c r="A43" s="48" t="n">
        <f aca="false">Ergebnisse!$F$5/70+Momente!A42</f>
        <v>4.95</v>
      </c>
      <c r="B43" s="48" t="n">
        <f aca="false">A43/Ergebnisse!$F$5</f>
        <v>0.471428571428572</v>
      </c>
      <c r="C43" s="48" t="n">
        <f aca="false">(Ergebnisse!$F$5-Momente!A43)/Ergebnisse!$F$5</f>
        <v>0.528571428571429</v>
      </c>
      <c r="D43" s="60" t="n">
        <f aca="false">B43*C43/2*Ergebnisse!$F$6*(Ergebnisse!$F$5)^2</f>
        <v>56593.35</v>
      </c>
      <c r="E43" s="60" t="n">
        <f aca="false">IF((A43&lt;=Ergebnisse!$F$8),(Momente!B43*(Ergebnisse!$F$5-Ergebnisse!$F$8)*Ergebnisse!$F$7),(Momente!C43*Ergebnisse!$F$8*Ergebnisse!$F$7))</f>
        <v>990</v>
      </c>
      <c r="F43" s="60" t="n">
        <f aca="false">IF((A43&lt;=Ergebnisse!$F$10),(Momente!B43*(Ergebnisse!$F$5-Ergebnisse!$F$10)*Ergebnisse!$F$7),(Momente!C43*Ergebnisse!$F$10*Ergebnisse!$F$7))</f>
        <v>28.2857142857142</v>
      </c>
      <c r="G43" s="60" t="n">
        <f aca="false">SUM(D43:F43)</f>
        <v>57611.6357142857</v>
      </c>
      <c r="H43" s="59" t="n">
        <f aca="false">A43</f>
        <v>4.95</v>
      </c>
    </row>
    <row r="44" customFormat="false" ht="15" hidden="false" customHeight="false" outlineLevel="0" collapsed="false">
      <c r="A44" s="48" t="n">
        <f aca="false">Ergebnisse!$F$5/70+Momente!A43</f>
        <v>5.1</v>
      </c>
      <c r="B44" s="48" t="n">
        <f aca="false">A44/Ergebnisse!$F$5</f>
        <v>0.485714285714286</v>
      </c>
      <c r="C44" s="48" t="n">
        <f aca="false">(Ergebnisse!$F$5-Momente!A44)/Ergebnisse!$F$5</f>
        <v>0.514285714285714</v>
      </c>
      <c r="D44" s="60" t="n">
        <f aca="false">B44*C44/2*Ergebnisse!$F$6*(Ergebnisse!$F$5)^2</f>
        <v>56732.4</v>
      </c>
      <c r="E44" s="60" t="n">
        <f aca="false">IF((A44&lt;=Ergebnisse!$F$8),(Momente!B44*(Ergebnisse!$F$5-Ergebnisse!$F$8)*Ergebnisse!$F$7),(Momente!C44*Ergebnisse!$F$8*Ergebnisse!$F$7))</f>
        <v>1020</v>
      </c>
      <c r="F44" s="60" t="n">
        <f aca="false">IF((A44&lt;=Ergebnisse!$F$10),(Momente!B44*(Ergebnisse!$F$5-Ergebnisse!$F$10)*Ergebnisse!$F$7),(Momente!C44*Ergebnisse!$F$10*Ergebnisse!$F$7))</f>
        <v>29.142857142857</v>
      </c>
      <c r="G44" s="60" t="n">
        <f aca="false">SUM(D44:F44)</f>
        <v>57781.5428571429</v>
      </c>
      <c r="H44" s="59" t="n">
        <f aca="false">A44</f>
        <v>5.1</v>
      </c>
    </row>
    <row r="45" customFormat="false" ht="15" hidden="false" customHeight="false" outlineLevel="0" collapsed="false">
      <c r="A45" s="48" t="n">
        <f aca="false">Ergebnisse!$F$5/70+Momente!A44</f>
        <v>5.25</v>
      </c>
      <c r="B45" s="48" t="n">
        <f aca="false">A45/Ergebnisse!$F$5</f>
        <v>0.5</v>
      </c>
      <c r="C45" s="48" t="n">
        <f aca="false">(Ergebnisse!$F$5-Momente!A45)/Ergebnisse!$F$5</f>
        <v>0.5</v>
      </c>
      <c r="D45" s="60" t="n">
        <f aca="false">B45*C45/2*Ergebnisse!$F$6*(Ergebnisse!$F$5)^2</f>
        <v>56778.75</v>
      </c>
      <c r="E45" s="60" t="n">
        <f aca="false">IF((A45&lt;=Ergebnisse!$F$8),(Momente!B45*(Ergebnisse!$F$5-Ergebnisse!$F$8)*Ergebnisse!$F$7),(Momente!C45*Ergebnisse!$F$8*Ergebnisse!$F$7))</f>
        <v>1050</v>
      </c>
      <c r="F45" s="60" t="n">
        <f aca="false">IF((A45&lt;=Ergebnisse!$F$10),(Momente!B45*(Ergebnisse!$F$5-Ergebnisse!$F$10)*Ergebnisse!$F$7),(Momente!C45*Ergebnisse!$F$10*Ergebnisse!$F$7))</f>
        <v>29.9999999999999</v>
      </c>
      <c r="G45" s="60" t="n">
        <f aca="false">SUM(D45:F45)</f>
        <v>57858.75</v>
      </c>
      <c r="H45" s="59" t="n">
        <f aca="false">A45</f>
        <v>5.25</v>
      </c>
    </row>
    <row r="46" customFormat="false" ht="15" hidden="false" customHeight="false" outlineLevel="0" collapsed="false">
      <c r="A46" s="48" t="n">
        <f aca="false">Ergebnisse!$F$5/70+Momente!A45</f>
        <v>5.4</v>
      </c>
      <c r="B46" s="48" t="n">
        <f aca="false">A46/Ergebnisse!$F$5</f>
        <v>0.514285714285714</v>
      </c>
      <c r="C46" s="48" t="n">
        <f aca="false">(Ergebnisse!$F$5-Momente!A46)/Ergebnisse!$F$5</f>
        <v>0.485714285714286</v>
      </c>
      <c r="D46" s="60" t="n">
        <f aca="false">B46*C46/2*Ergebnisse!$F$6*(Ergebnisse!$F$5)^2</f>
        <v>56732.4</v>
      </c>
      <c r="E46" s="60" t="n">
        <f aca="false">IF((A46&lt;=Ergebnisse!$F$8),(Momente!B46*(Ergebnisse!$F$5-Ergebnisse!$F$8)*Ergebnisse!$F$7),(Momente!C46*Ergebnisse!$F$8*Ergebnisse!$F$7))</f>
        <v>1080</v>
      </c>
      <c r="F46" s="60" t="n">
        <f aca="false">IF((A46&lt;=Ergebnisse!$F$10),(Momente!B46*(Ergebnisse!$F$5-Ergebnisse!$F$10)*Ergebnisse!$F$7),(Momente!C46*Ergebnisse!$F$10*Ergebnisse!$F$7))</f>
        <v>30.8571428571428</v>
      </c>
      <c r="G46" s="60" t="n">
        <f aca="false">SUM(D46:F46)</f>
        <v>57843.2571428571</v>
      </c>
      <c r="H46" s="59" t="n">
        <f aca="false">A46</f>
        <v>5.4</v>
      </c>
    </row>
    <row r="47" customFormat="false" ht="15" hidden="false" customHeight="false" outlineLevel="0" collapsed="false">
      <c r="A47" s="48" t="n">
        <f aca="false">Ergebnisse!$F$5/70+Momente!A46</f>
        <v>5.55</v>
      </c>
      <c r="B47" s="48" t="n">
        <f aca="false">A47/Ergebnisse!$F$5</f>
        <v>0.528571428571429</v>
      </c>
      <c r="C47" s="48" t="n">
        <f aca="false">(Ergebnisse!$F$5-Momente!A47)/Ergebnisse!$F$5</f>
        <v>0.471428571428571</v>
      </c>
      <c r="D47" s="60" t="n">
        <f aca="false">B47*C47/2*Ergebnisse!$F$6*(Ergebnisse!$F$5)^2</f>
        <v>56593.35</v>
      </c>
      <c r="E47" s="60" t="n">
        <f aca="false">IF((A47&lt;=Ergebnisse!$F$8),(Momente!B47*(Ergebnisse!$F$5-Ergebnisse!$F$8)*Ergebnisse!$F$7),(Momente!C47*Ergebnisse!$F$8*Ergebnisse!$F$7))</f>
        <v>1110</v>
      </c>
      <c r="F47" s="60" t="n">
        <f aca="false">IF((A47&lt;=Ergebnisse!$F$10),(Momente!B47*(Ergebnisse!$F$5-Ergebnisse!$F$10)*Ergebnisse!$F$7),(Momente!C47*Ergebnisse!$F$10*Ergebnisse!$F$7))</f>
        <v>31.7142857142856</v>
      </c>
      <c r="G47" s="60" t="n">
        <f aca="false">SUM(D47:F47)</f>
        <v>57735.0642857143</v>
      </c>
      <c r="H47" s="59" t="n">
        <f aca="false">A47</f>
        <v>5.55</v>
      </c>
    </row>
    <row r="48" customFormat="false" ht="15" hidden="false" customHeight="false" outlineLevel="0" collapsed="false">
      <c r="A48" s="48" t="n">
        <f aca="false">Ergebnisse!$F$5/70+Momente!A47</f>
        <v>5.7</v>
      </c>
      <c r="B48" s="48" t="n">
        <f aca="false">A48/Ergebnisse!$F$5</f>
        <v>0.542857142857143</v>
      </c>
      <c r="C48" s="48" t="n">
        <f aca="false">(Ergebnisse!$F$5-Momente!A48)/Ergebnisse!$F$5</f>
        <v>0.457142857142857</v>
      </c>
      <c r="D48" s="60" t="n">
        <f aca="false">B48*C48/2*Ergebnisse!$F$6*(Ergebnisse!$F$5)^2</f>
        <v>56361.6</v>
      </c>
      <c r="E48" s="60" t="n">
        <f aca="false">IF((A48&lt;=Ergebnisse!$F$8),(Momente!B48*(Ergebnisse!$F$5-Ergebnisse!$F$8)*Ergebnisse!$F$7),(Momente!C48*Ergebnisse!$F$8*Ergebnisse!$F$7))</f>
        <v>1140</v>
      </c>
      <c r="F48" s="60" t="n">
        <f aca="false">IF((A48&lt;=Ergebnisse!$F$10),(Momente!B48*(Ergebnisse!$F$5-Ergebnisse!$F$10)*Ergebnisse!$F$7),(Momente!C48*Ergebnisse!$F$10*Ergebnisse!$F$7))</f>
        <v>32.5714285714285</v>
      </c>
      <c r="G48" s="60" t="n">
        <f aca="false">SUM(D48:F48)</f>
        <v>57534.1714285714</v>
      </c>
      <c r="H48" s="59" t="n">
        <f aca="false">A48</f>
        <v>5.7</v>
      </c>
    </row>
    <row r="49" customFormat="false" ht="15" hidden="false" customHeight="false" outlineLevel="0" collapsed="false">
      <c r="A49" s="48" t="n">
        <f aca="false">Ergebnisse!$F$5/70+Momente!A48</f>
        <v>5.85</v>
      </c>
      <c r="B49" s="48" t="n">
        <f aca="false">A49/Ergebnisse!$F$5</f>
        <v>0.557142857142858</v>
      </c>
      <c r="C49" s="48" t="n">
        <f aca="false">(Ergebnisse!$F$5-Momente!A49)/Ergebnisse!$F$5</f>
        <v>0.442857142857143</v>
      </c>
      <c r="D49" s="60" t="n">
        <f aca="false">B49*C49/2*Ergebnisse!$F$6*(Ergebnisse!$F$5)^2</f>
        <v>56037.15</v>
      </c>
      <c r="E49" s="60" t="n">
        <f aca="false">IF((A49&lt;=Ergebnisse!$F$8),(Momente!B49*(Ergebnisse!$F$5-Ergebnisse!$F$8)*Ergebnisse!$F$7),(Momente!C49*Ergebnisse!$F$8*Ergebnisse!$F$7))</f>
        <v>1170</v>
      </c>
      <c r="F49" s="60" t="n">
        <f aca="false">IF((A49&lt;=Ergebnisse!$F$10),(Momente!B49*(Ergebnisse!$F$5-Ergebnisse!$F$10)*Ergebnisse!$F$7),(Momente!C49*Ergebnisse!$F$10*Ergebnisse!$F$7))</f>
        <v>33.4285714285713</v>
      </c>
      <c r="G49" s="60" t="n">
        <f aca="false">SUM(D49:F49)</f>
        <v>57240.5785714286</v>
      </c>
      <c r="H49" s="59" t="n">
        <f aca="false">A49</f>
        <v>5.85</v>
      </c>
    </row>
    <row r="50" customFormat="false" ht="15" hidden="false" customHeight="false" outlineLevel="0" collapsed="false">
      <c r="A50" s="48" t="n">
        <f aca="false">Ergebnisse!$F$5/70+Momente!A49</f>
        <v>6</v>
      </c>
      <c r="B50" s="48" t="n">
        <f aca="false">A50/Ergebnisse!$F$5</f>
        <v>0.571428571428572</v>
      </c>
      <c r="C50" s="48" t="n">
        <f aca="false">(Ergebnisse!$F$5-Momente!A50)/Ergebnisse!$F$5</f>
        <v>0.428571428571428</v>
      </c>
      <c r="D50" s="60" t="n">
        <f aca="false">B50*C50/2*Ergebnisse!$F$6*(Ergebnisse!$F$5)^2</f>
        <v>55620</v>
      </c>
      <c r="E50" s="60" t="n">
        <f aca="false">IF((A50&lt;=Ergebnisse!$F$8),(Momente!B50*(Ergebnisse!$F$5-Ergebnisse!$F$8)*Ergebnisse!$F$7),(Momente!C50*Ergebnisse!$F$8*Ergebnisse!$F$7))</f>
        <v>1200</v>
      </c>
      <c r="F50" s="60" t="n">
        <f aca="false">IF((A50&lt;=Ergebnisse!$F$10),(Momente!B50*(Ergebnisse!$F$5-Ergebnisse!$F$10)*Ergebnisse!$F$7),(Momente!C50*Ergebnisse!$F$10*Ergebnisse!$F$7))</f>
        <v>34.2857142857142</v>
      </c>
      <c r="G50" s="60" t="n">
        <f aca="false">SUM(D50:F50)</f>
        <v>56854.2857142857</v>
      </c>
      <c r="H50" s="59" t="n">
        <f aca="false">A50</f>
        <v>6</v>
      </c>
    </row>
    <row r="51" customFormat="false" ht="15" hidden="false" customHeight="false" outlineLevel="0" collapsed="false">
      <c r="A51" s="48" t="n">
        <f aca="false">Ergebnisse!$F$5/70+Momente!A50</f>
        <v>6.15</v>
      </c>
      <c r="B51" s="48" t="n">
        <f aca="false">A51/Ergebnisse!$F$5</f>
        <v>0.585714285714286</v>
      </c>
      <c r="C51" s="48" t="n">
        <f aca="false">(Ergebnisse!$F$5-Momente!A51)/Ergebnisse!$F$5</f>
        <v>0.414285714285714</v>
      </c>
      <c r="D51" s="60" t="n">
        <f aca="false">B51*C51/2*Ergebnisse!$F$6*(Ergebnisse!$F$5)^2</f>
        <v>55110.15</v>
      </c>
      <c r="E51" s="60" t="n">
        <f aca="false">IF((A51&lt;=Ergebnisse!$F$8),(Momente!B51*(Ergebnisse!$F$5-Ergebnisse!$F$8)*Ergebnisse!$F$7),(Momente!C51*Ergebnisse!$F$8*Ergebnisse!$F$7))</f>
        <v>1230</v>
      </c>
      <c r="F51" s="60" t="n">
        <f aca="false">IF((A51&lt;=Ergebnisse!$F$10),(Momente!B51*(Ergebnisse!$F$5-Ergebnisse!$F$10)*Ergebnisse!$F$7),(Momente!C51*Ergebnisse!$F$10*Ergebnisse!$F$7))</f>
        <v>35.142857142857</v>
      </c>
      <c r="G51" s="60" t="n">
        <f aca="false">SUM(D51:F51)</f>
        <v>56375.2928571428</v>
      </c>
      <c r="H51" s="59" t="n">
        <f aca="false">A51</f>
        <v>6.15</v>
      </c>
    </row>
    <row r="52" customFormat="false" ht="15" hidden="false" customHeight="false" outlineLevel="0" collapsed="false">
      <c r="A52" s="48" t="n">
        <f aca="false">Ergebnisse!$F$5/70+Momente!A51</f>
        <v>6.3</v>
      </c>
      <c r="B52" s="48" t="n">
        <f aca="false">A52/Ergebnisse!$F$5</f>
        <v>0.6</v>
      </c>
      <c r="C52" s="48" t="n">
        <f aca="false">(Ergebnisse!$F$5-Momente!A52)/Ergebnisse!$F$5</f>
        <v>0.4</v>
      </c>
      <c r="D52" s="60" t="n">
        <f aca="false">B52*C52/2*Ergebnisse!$F$6*(Ergebnisse!$F$5)^2</f>
        <v>54507.6</v>
      </c>
      <c r="E52" s="60" t="n">
        <f aca="false">IF((A52&lt;=Ergebnisse!$F$8),(Momente!B52*(Ergebnisse!$F$5-Ergebnisse!$F$8)*Ergebnisse!$F$7),(Momente!C52*Ergebnisse!$F$8*Ergebnisse!$F$7))</f>
        <v>1260</v>
      </c>
      <c r="F52" s="60" t="n">
        <f aca="false">IF((A52&lt;=Ergebnisse!$F$10),(Momente!B52*(Ergebnisse!$F$5-Ergebnisse!$F$10)*Ergebnisse!$F$7),(Momente!C52*Ergebnisse!$F$10*Ergebnisse!$F$7))</f>
        <v>35.9999999999999</v>
      </c>
      <c r="G52" s="60" t="n">
        <f aca="false">SUM(D52:F52)</f>
        <v>55803.6</v>
      </c>
      <c r="H52" s="59" t="n">
        <f aca="false">A52</f>
        <v>6.3</v>
      </c>
    </row>
    <row r="53" customFormat="false" ht="15" hidden="false" customHeight="false" outlineLevel="0" collapsed="false">
      <c r="A53" s="48" t="n">
        <f aca="false">Ergebnisse!$F$5/70+Momente!A52</f>
        <v>6.45</v>
      </c>
      <c r="B53" s="48" t="n">
        <f aca="false">A53/Ergebnisse!$F$5</f>
        <v>0.614285714285715</v>
      </c>
      <c r="C53" s="48" t="n">
        <f aca="false">(Ergebnisse!$F$5-Momente!A53)/Ergebnisse!$F$5</f>
        <v>0.385714285714285</v>
      </c>
      <c r="D53" s="60" t="n">
        <f aca="false">B53*C53/2*Ergebnisse!$F$6*(Ergebnisse!$F$5)^2</f>
        <v>53812.35</v>
      </c>
      <c r="E53" s="60" t="n">
        <f aca="false">IF((A53&lt;=Ergebnisse!$F$8),(Momente!B53*(Ergebnisse!$F$5-Ergebnisse!$F$8)*Ergebnisse!$F$7),(Momente!C53*Ergebnisse!$F$8*Ergebnisse!$F$7))</f>
        <v>1290</v>
      </c>
      <c r="F53" s="60" t="n">
        <f aca="false">IF((A53&lt;=Ergebnisse!$F$10),(Momente!B53*(Ergebnisse!$F$5-Ergebnisse!$F$10)*Ergebnisse!$F$7),(Momente!C53*Ergebnisse!$F$10*Ergebnisse!$F$7))</f>
        <v>36.8571428571428</v>
      </c>
      <c r="G53" s="60" t="n">
        <f aca="false">SUM(D53:F53)</f>
        <v>55139.2071428571</v>
      </c>
      <c r="H53" s="59" t="n">
        <f aca="false">A53</f>
        <v>6.45</v>
      </c>
    </row>
    <row r="54" customFormat="false" ht="15" hidden="false" customHeight="false" outlineLevel="0" collapsed="false">
      <c r="A54" s="48" t="n">
        <f aca="false">Ergebnisse!$F$5/70+Momente!A53</f>
        <v>6.60000000000001</v>
      </c>
      <c r="B54" s="48" t="n">
        <f aca="false">A54/Ergebnisse!$F$5</f>
        <v>0.628571428571429</v>
      </c>
      <c r="C54" s="48" t="n">
        <f aca="false">(Ergebnisse!$F$5-Momente!A54)/Ergebnisse!$F$5</f>
        <v>0.371428571428571</v>
      </c>
      <c r="D54" s="60" t="n">
        <f aca="false">B54*C54/2*Ergebnisse!$F$6*(Ergebnisse!$F$5)^2</f>
        <v>53024.4</v>
      </c>
      <c r="E54" s="60" t="n">
        <f aca="false">IF((A54&lt;=Ergebnisse!$F$8),(Momente!B54*(Ergebnisse!$F$5-Ergebnisse!$F$8)*Ergebnisse!$F$7),(Momente!C54*Ergebnisse!$F$8*Ergebnisse!$F$7))</f>
        <v>1320</v>
      </c>
      <c r="F54" s="60" t="n">
        <f aca="false">IF((A54&lt;=Ergebnisse!$F$10),(Momente!B54*(Ergebnisse!$F$5-Ergebnisse!$F$10)*Ergebnisse!$F$7),(Momente!C54*Ergebnisse!$F$10*Ergebnisse!$F$7))</f>
        <v>37.7142857142856</v>
      </c>
      <c r="G54" s="60" t="n">
        <f aca="false">SUM(D54:F54)</f>
        <v>54382.1142857143</v>
      </c>
      <c r="H54" s="59" t="n">
        <f aca="false">A54</f>
        <v>6.60000000000001</v>
      </c>
    </row>
    <row r="55" customFormat="false" ht="15" hidden="false" customHeight="false" outlineLevel="0" collapsed="false">
      <c r="A55" s="48" t="n">
        <f aca="false">Ergebnisse!$F$5/70+Momente!A54</f>
        <v>6.75000000000001</v>
      </c>
      <c r="B55" s="48" t="n">
        <f aca="false">A55/Ergebnisse!$F$5</f>
        <v>0.642857142857143</v>
      </c>
      <c r="C55" s="48" t="n">
        <f aca="false">(Ergebnisse!$F$5-Momente!A55)/Ergebnisse!$F$5</f>
        <v>0.357142857142857</v>
      </c>
      <c r="D55" s="60" t="n">
        <f aca="false">B55*C55/2*Ergebnisse!$F$6*(Ergebnisse!$F$5)^2</f>
        <v>52143.75</v>
      </c>
      <c r="E55" s="60" t="n">
        <f aca="false">IF((A55&lt;=Ergebnisse!$F$8),(Momente!B55*(Ergebnisse!$F$5-Ergebnisse!$F$8)*Ergebnisse!$F$7),(Momente!C55*Ergebnisse!$F$8*Ergebnisse!$F$7))</f>
        <v>1350</v>
      </c>
      <c r="F55" s="60" t="n">
        <f aca="false">IF((A55&lt;=Ergebnisse!$F$10),(Momente!B55*(Ergebnisse!$F$5-Ergebnisse!$F$10)*Ergebnisse!$F$7),(Momente!C55*Ergebnisse!$F$10*Ergebnisse!$F$7))</f>
        <v>38.5714285714285</v>
      </c>
      <c r="G55" s="60" t="n">
        <f aca="false">SUM(D55:F55)</f>
        <v>53532.3214285714</v>
      </c>
      <c r="H55" s="59" t="n">
        <f aca="false">A55</f>
        <v>6.75000000000001</v>
      </c>
    </row>
    <row r="56" customFormat="false" ht="15" hidden="false" customHeight="false" outlineLevel="0" collapsed="false">
      <c r="A56" s="48" t="n">
        <f aca="false">Ergebnisse!$F$5/70+Momente!A55</f>
        <v>6.90000000000001</v>
      </c>
      <c r="B56" s="48" t="n">
        <f aca="false">A56/Ergebnisse!$F$5</f>
        <v>0.657142857142858</v>
      </c>
      <c r="C56" s="48" t="n">
        <f aca="false">(Ergebnisse!$F$5-Momente!A56)/Ergebnisse!$F$5</f>
        <v>0.342857142857142</v>
      </c>
      <c r="D56" s="60" t="n">
        <f aca="false">B56*C56/2*Ergebnisse!$F$6*(Ergebnisse!$F$5)^2</f>
        <v>51170.4</v>
      </c>
      <c r="E56" s="60" t="n">
        <f aca="false">IF((A56&lt;=Ergebnisse!$F$8),(Momente!B56*(Ergebnisse!$F$5-Ergebnisse!$F$8)*Ergebnisse!$F$7),(Momente!C56*Ergebnisse!$F$8*Ergebnisse!$F$7))</f>
        <v>1380</v>
      </c>
      <c r="F56" s="60" t="n">
        <f aca="false">IF((A56&lt;=Ergebnisse!$F$10),(Momente!B56*(Ergebnisse!$F$5-Ergebnisse!$F$10)*Ergebnisse!$F$7),(Momente!C56*Ergebnisse!$F$10*Ergebnisse!$F$7))</f>
        <v>39.4285714285713</v>
      </c>
      <c r="G56" s="60" t="n">
        <f aca="false">SUM(D56:F56)</f>
        <v>52589.8285714285</v>
      </c>
      <c r="H56" s="59" t="n">
        <f aca="false">A56</f>
        <v>6.90000000000001</v>
      </c>
    </row>
    <row r="57" customFormat="false" ht="15" hidden="false" customHeight="false" outlineLevel="0" collapsed="false">
      <c r="A57" s="48" t="n">
        <f aca="false">Ergebnisse!$F$5/70+Momente!A56</f>
        <v>7.05000000000001</v>
      </c>
      <c r="B57" s="48" t="n">
        <f aca="false">A57/Ergebnisse!$F$5</f>
        <v>0.671428571428572</v>
      </c>
      <c r="C57" s="48" t="n">
        <f aca="false">(Ergebnisse!$F$5-Momente!A57)/Ergebnisse!$F$5</f>
        <v>0.328571428571428</v>
      </c>
      <c r="D57" s="60" t="n">
        <f aca="false">B57*C57/2*Ergebnisse!$F$6*(Ergebnisse!$F$5)^2</f>
        <v>50104.35</v>
      </c>
      <c r="E57" s="60" t="n">
        <f aca="false">IF((A57&lt;=Ergebnisse!$F$8),(Momente!B57*(Ergebnisse!$F$5-Ergebnisse!$F$8)*Ergebnisse!$F$7),(Momente!C57*Ergebnisse!$F$8*Ergebnisse!$F$7))</f>
        <v>1380</v>
      </c>
      <c r="F57" s="60" t="n">
        <f aca="false">IF((A57&lt;=Ergebnisse!$F$10),(Momente!B57*(Ergebnisse!$F$5-Ergebnisse!$F$10)*Ergebnisse!$F$7),(Momente!C57*Ergebnisse!$F$10*Ergebnisse!$F$7))</f>
        <v>40.2857142857142</v>
      </c>
      <c r="G57" s="60" t="n">
        <f aca="false">SUM(D57:F57)</f>
        <v>51524.6357142857</v>
      </c>
      <c r="H57" s="59" t="n">
        <f aca="false">A57</f>
        <v>7.05000000000001</v>
      </c>
    </row>
    <row r="58" customFormat="false" ht="15" hidden="false" customHeight="false" outlineLevel="0" collapsed="false">
      <c r="A58" s="48" t="n">
        <f aca="false">Ergebnisse!$F$5/70+Momente!A57</f>
        <v>7.20000000000001</v>
      </c>
      <c r="B58" s="48" t="n">
        <f aca="false">A58/Ergebnisse!$F$5</f>
        <v>0.685714285714286</v>
      </c>
      <c r="C58" s="48" t="n">
        <f aca="false">(Ergebnisse!$F$5-Momente!A58)/Ergebnisse!$F$5</f>
        <v>0.314285714285714</v>
      </c>
      <c r="D58" s="60" t="n">
        <f aca="false">B58*C58/2*Ergebnisse!$F$6*(Ergebnisse!$F$5)^2</f>
        <v>48945.6</v>
      </c>
      <c r="E58" s="60" t="n">
        <f aca="false">IF((A58&lt;=Ergebnisse!$F$8),(Momente!B58*(Ergebnisse!$F$5-Ergebnisse!$F$8)*Ergebnisse!$F$7),(Momente!C58*Ergebnisse!$F$8*Ergebnisse!$F$7))</f>
        <v>1320</v>
      </c>
      <c r="F58" s="60" t="n">
        <f aca="false">IF((A58&lt;=Ergebnisse!$F$10),(Momente!B58*(Ergebnisse!$F$5-Ergebnisse!$F$10)*Ergebnisse!$F$7),(Momente!C58*Ergebnisse!$F$10*Ergebnisse!$F$7))</f>
        <v>41.142857142857</v>
      </c>
      <c r="G58" s="60" t="n">
        <f aca="false">SUM(D58:F58)</f>
        <v>50306.7428571428</v>
      </c>
      <c r="H58" s="59" t="n">
        <f aca="false">A58</f>
        <v>7.20000000000001</v>
      </c>
    </row>
    <row r="59" customFormat="false" ht="15" hidden="false" customHeight="false" outlineLevel="0" collapsed="false">
      <c r="A59" s="48" t="n">
        <f aca="false">Ergebnisse!$F$5/70+Momente!A58</f>
        <v>7.35000000000001</v>
      </c>
      <c r="B59" s="48" t="n">
        <f aca="false">A59/Ergebnisse!$F$5</f>
        <v>0.700000000000001</v>
      </c>
      <c r="C59" s="48" t="n">
        <f aca="false">(Ergebnisse!$F$5-Momente!A59)/Ergebnisse!$F$5</f>
        <v>0.299999999999999</v>
      </c>
      <c r="D59" s="60" t="n">
        <f aca="false">B59*C59/2*Ergebnisse!$F$6*(Ergebnisse!$F$5)^2</f>
        <v>47694.1499999999</v>
      </c>
      <c r="E59" s="60" t="n">
        <f aca="false">IF((A59&lt;=Ergebnisse!$F$8),(Momente!B59*(Ergebnisse!$F$5-Ergebnisse!$F$8)*Ergebnisse!$F$7),(Momente!C59*Ergebnisse!$F$8*Ergebnisse!$F$7))</f>
        <v>1260</v>
      </c>
      <c r="F59" s="60" t="n">
        <f aca="false">IF((A59&lt;=Ergebnisse!$F$10),(Momente!B59*(Ergebnisse!$F$5-Ergebnisse!$F$10)*Ergebnisse!$F$7),(Momente!C59*Ergebnisse!$F$10*Ergebnisse!$F$7))</f>
        <v>41.9999999999999</v>
      </c>
      <c r="G59" s="60" t="n">
        <f aca="false">SUM(D59:F59)</f>
        <v>48996.1499999999</v>
      </c>
      <c r="H59" s="59" t="n">
        <f aca="false">A59</f>
        <v>7.35000000000001</v>
      </c>
    </row>
    <row r="60" customFormat="false" ht="15" hidden="false" customHeight="false" outlineLevel="0" collapsed="false">
      <c r="A60" s="48" t="n">
        <f aca="false">Ergebnisse!$F$5/70+Momente!A59</f>
        <v>7.50000000000001</v>
      </c>
      <c r="B60" s="48" t="n">
        <f aca="false">A60/Ergebnisse!$F$5</f>
        <v>0.714285714285715</v>
      </c>
      <c r="C60" s="48" t="n">
        <f aca="false">(Ergebnisse!$F$5-Momente!A60)/Ergebnisse!$F$5</f>
        <v>0.285714285714285</v>
      </c>
      <c r="D60" s="60" t="n">
        <f aca="false">B60*C60/2*Ergebnisse!$F$6*(Ergebnisse!$F$5)^2</f>
        <v>46349.9999999999</v>
      </c>
      <c r="E60" s="60" t="n">
        <f aca="false">IF((A60&lt;=Ergebnisse!$F$8),(Momente!B60*(Ergebnisse!$F$5-Ergebnisse!$F$8)*Ergebnisse!$F$7),(Momente!C60*Ergebnisse!$F$8*Ergebnisse!$F$7))</f>
        <v>1200</v>
      </c>
      <c r="F60" s="60" t="n">
        <f aca="false">IF((A60&lt;=Ergebnisse!$F$10),(Momente!B60*(Ergebnisse!$F$5-Ergebnisse!$F$10)*Ergebnisse!$F$7),(Momente!C60*Ergebnisse!$F$10*Ergebnisse!$F$7))</f>
        <v>42.8571428571428</v>
      </c>
      <c r="G60" s="60" t="n">
        <f aca="false">SUM(D60:F60)</f>
        <v>47592.8571428571</v>
      </c>
      <c r="H60" s="59" t="n">
        <f aca="false">A60</f>
        <v>7.50000000000001</v>
      </c>
    </row>
    <row r="61" customFormat="false" ht="15" hidden="false" customHeight="false" outlineLevel="0" collapsed="false">
      <c r="A61" s="48" t="n">
        <f aca="false">Ergebnisse!$F$5/70+Momente!A60</f>
        <v>7.65000000000001</v>
      </c>
      <c r="B61" s="48" t="n">
        <f aca="false">A61/Ergebnisse!$F$5</f>
        <v>0.728571428571429</v>
      </c>
      <c r="C61" s="48" t="n">
        <f aca="false">(Ergebnisse!$F$5-Momente!A61)/Ergebnisse!$F$5</f>
        <v>0.271428571428571</v>
      </c>
      <c r="D61" s="60" t="n">
        <f aca="false">B61*C61/2*Ergebnisse!$F$6*(Ergebnisse!$F$5)^2</f>
        <v>44913.1499999999</v>
      </c>
      <c r="E61" s="60" t="n">
        <f aca="false">IF((A61&lt;=Ergebnisse!$F$8),(Momente!B61*(Ergebnisse!$F$5-Ergebnisse!$F$8)*Ergebnisse!$F$7),(Momente!C61*Ergebnisse!$F$8*Ergebnisse!$F$7))</f>
        <v>1140</v>
      </c>
      <c r="F61" s="60" t="n">
        <f aca="false">IF((A61&lt;=Ergebnisse!$F$10),(Momente!B61*(Ergebnisse!$F$5-Ergebnisse!$F$10)*Ergebnisse!$F$7),(Momente!C61*Ergebnisse!$F$10*Ergebnisse!$F$7))</f>
        <v>43.7142857142856</v>
      </c>
      <c r="G61" s="60" t="n">
        <f aca="false">SUM(D61:F61)</f>
        <v>46096.8642857142</v>
      </c>
      <c r="H61" s="59" t="n">
        <f aca="false">A61</f>
        <v>7.65000000000001</v>
      </c>
    </row>
    <row r="62" customFormat="false" ht="15" hidden="false" customHeight="false" outlineLevel="0" collapsed="false">
      <c r="A62" s="48" t="n">
        <f aca="false">Ergebnisse!$F$5/70+Momente!A61</f>
        <v>7.80000000000001</v>
      </c>
      <c r="B62" s="48" t="n">
        <f aca="false">A62/Ergebnisse!$F$5</f>
        <v>0.742857142857144</v>
      </c>
      <c r="C62" s="48" t="n">
        <f aca="false">(Ergebnisse!$F$5-Momente!A62)/Ergebnisse!$F$5</f>
        <v>0.257142857142856</v>
      </c>
      <c r="D62" s="60" t="n">
        <f aca="false">B62*C62/2*Ergebnisse!$F$6*(Ergebnisse!$F$5)^2</f>
        <v>43383.5999999999</v>
      </c>
      <c r="E62" s="60" t="n">
        <f aca="false">IF((A62&lt;=Ergebnisse!$F$8),(Momente!B62*(Ergebnisse!$F$5-Ergebnisse!$F$8)*Ergebnisse!$F$7),(Momente!C62*Ergebnisse!$F$8*Ergebnisse!$F$7))</f>
        <v>1080</v>
      </c>
      <c r="F62" s="60" t="n">
        <f aca="false">IF((A62&lt;=Ergebnisse!$F$10),(Momente!B62*(Ergebnisse!$F$5-Ergebnisse!$F$10)*Ergebnisse!$F$7),(Momente!C62*Ergebnisse!$F$10*Ergebnisse!$F$7))</f>
        <v>44.5714285714285</v>
      </c>
      <c r="G62" s="60" t="n">
        <f aca="false">SUM(D62:F62)</f>
        <v>44508.1714285713</v>
      </c>
      <c r="H62" s="59" t="n">
        <f aca="false">A62</f>
        <v>7.80000000000001</v>
      </c>
    </row>
    <row r="63" customFormat="false" ht="15" hidden="false" customHeight="false" outlineLevel="0" collapsed="false">
      <c r="A63" s="48" t="n">
        <f aca="false">Ergebnisse!$F$5/70+Momente!A62</f>
        <v>7.95000000000001</v>
      </c>
      <c r="B63" s="48" t="n">
        <f aca="false">A63/Ergebnisse!$F$5</f>
        <v>0.757142857142858</v>
      </c>
      <c r="C63" s="48" t="n">
        <f aca="false">(Ergebnisse!$F$5-Momente!A63)/Ergebnisse!$F$5</f>
        <v>0.242857142857142</v>
      </c>
      <c r="D63" s="60" t="n">
        <f aca="false">B63*C63/2*Ergebnisse!$F$6*(Ergebnisse!$F$5)^2</f>
        <v>41761.3499999999</v>
      </c>
      <c r="E63" s="60" t="n">
        <f aca="false">IF((A63&lt;=Ergebnisse!$F$8),(Momente!B63*(Ergebnisse!$F$5-Ergebnisse!$F$8)*Ergebnisse!$F$7),(Momente!C63*Ergebnisse!$F$8*Ergebnisse!$F$7))</f>
        <v>1020</v>
      </c>
      <c r="F63" s="60" t="n">
        <f aca="false">IF((A63&lt;=Ergebnisse!$F$10),(Momente!B63*(Ergebnisse!$F$5-Ergebnisse!$F$10)*Ergebnisse!$F$7),(Momente!C63*Ergebnisse!$F$10*Ergebnisse!$F$7))</f>
        <v>45.4285714285713</v>
      </c>
      <c r="G63" s="60" t="n">
        <f aca="false">SUM(D63:F63)</f>
        <v>42826.7785714285</v>
      </c>
      <c r="H63" s="59" t="n">
        <f aca="false">A63</f>
        <v>7.95000000000001</v>
      </c>
    </row>
    <row r="64" customFormat="false" ht="15" hidden="false" customHeight="false" outlineLevel="0" collapsed="false">
      <c r="A64" s="48" t="n">
        <f aca="false">Ergebnisse!$F$5/70+Momente!A63</f>
        <v>8.10000000000001</v>
      </c>
      <c r="B64" s="48" t="n">
        <f aca="false">A64/Ergebnisse!$F$5</f>
        <v>0.771428571428572</v>
      </c>
      <c r="C64" s="48" t="n">
        <f aca="false">(Ergebnisse!$F$5-Momente!A64)/Ergebnisse!$F$5</f>
        <v>0.228571428571428</v>
      </c>
      <c r="D64" s="60" t="n">
        <f aca="false">B64*C64/2*Ergebnisse!$F$6*(Ergebnisse!$F$5)^2</f>
        <v>40046.3999999999</v>
      </c>
      <c r="E64" s="60" t="n">
        <f aca="false">IF((A64&lt;=Ergebnisse!$F$8),(Momente!B64*(Ergebnisse!$F$5-Ergebnisse!$F$8)*Ergebnisse!$F$7),(Momente!C64*Ergebnisse!$F$8*Ergebnisse!$F$7))</f>
        <v>959.999999999997</v>
      </c>
      <c r="F64" s="60" t="n">
        <f aca="false">IF((A64&lt;=Ergebnisse!$F$10),(Momente!B64*(Ergebnisse!$F$5-Ergebnisse!$F$10)*Ergebnisse!$F$7),(Momente!C64*Ergebnisse!$F$10*Ergebnisse!$F$7))</f>
        <v>46.2857142857142</v>
      </c>
      <c r="G64" s="60" t="n">
        <f aca="false">SUM(D64:F64)</f>
        <v>41052.6857142856</v>
      </c>
      <c r="H64" s="59" t="n">
        <f aca="false">A64</f>
        <v>8.10000000000001</v>
      </c>
    </row>
    <row r="65" customFormat="false" ht="15" hidden="false" customHeight="false" outlineLevel="0" collapsed="false">
      <c r="A65" s="48" t="n">
        <f aca="false">Ergebnisse!$F$5/70+Momente!A64</f>
        <v>8.25000000000001</v>
      </c>
      <c r="B65" s="48" t="n">
        <f aca="false">A65/Ergebnisse!$F$5</f>
        <v>0.785714285714287</v>
      </c>
      <c r="C65" s="48" t="n">
        <f aca="false">(Ergebnisse!$F$5-Momente!A65)/Ergebnisse!$F$5</f>
        <v>0.214285714285713</v>
      </c>
      <c r="D65" s="60" t="n">
        <f aca="false">B65*C65/2*Ergebnisse!$F$6*(Ergebnisse!$F$5)^2</f>
        <v>38238.7499999999</v>
      </c>
      <c r="E65" s="60" t="n">
        <f aca="false">IF((A65&lt;=Ergebnisse!$F$8),(Momente!B65*(Ergebnisse!$F$5-Ergebnisse!$F$8)*Ergebnisse!$F$7),(Momente!C65*Ergebnisse!$F$8*Ergebnisse!$F$7))</f>
        <v>899.999999999996</v>
      </c>
      <c r="F65" s="60" t="n">
        <f aca="false">IF((A65&lt;=Ergebnisse!$F$10),(Momente!B65*(Ergebnisse!$F$5-Ergebnisse!$F$10)*Ergebnisse!$F$7),(Momente!C65*Ergebnisse!$F$10*Ergebnisse!$F$7))</f>
        <v>47.142857142857</v>
      </c>
      <c r="G65" s="60" t="n">
        <f aca="false">SUM(D65:F65)</f>
        <v>39185.8928571427</v>
      </c>
      <c r="H65" s="59" t="n">
        <f aca="false">A65</f>
        <v>8.25000000000001</v>
      </c>
    </row>
    <row r="66" customFormat="false" ht="15" hidden="false" customHeight="false" outlineLevel="0" collapsed="false">
      <c r="A66" s="48" t="n">
        <f aca="false">Ergebnisse!$F$5/70+Momente!A65</f>
        <v>8.40000000000001</v>
      </c>
      <c r="B66" s="48" t="n">
        <f aca="false">A66/Ergebnisse!$F$5</f>
        <v>0.800000000000001</v>
      </c>
      <c r="C66" s="48" t="n">
        <f aca="false">(Ergebnisse!$F$5-Momente!A66)/Ergebnisse!$F$5</f>
        <v>0.199999999999999</v>
      </c>
      <c r="D66" s="60" t="n">
        <f aca="false">B66*C66/2*Ergebnisse!$F$6*(Ergebnisse!$F$5)^2</f>
        <v>36338.3999999999</v>
      </c>
      <c r="E66" s="60" t="n">
        <f aca="false">IF((A66&lt;=Ergebnisse!$F$8),(Momente!B66*(Ergebnisse!$F$5-Ergebnisse!$F$8)*Ergebnisse!$F$7),(Momente!C66*Ergebnisse!$F$8*Ergebnisse!$F$7))</f>
        <v>839.999999999996</v>
      </c>
      <c r="F66" s="60" t="n">
        <f aca="false">IF((A66&lt;=Ergebnisse!$F$10),(Momente!B66*(Ergebnisse!$F$5-Ergebnisse!$F$10)*Ergebnisse!$F$7),(Momente!C66*Ergebnisse!$F$10*Ergebnisse!$F$7))</f>
        <v>47.9999999999999</v>
      </c>
      <c r="G66" s="60" t="n">
        <f aca="false">SUM(D66:F66)</f>
        <v>37226.3999999999</v>
      </c>
      <c r="H66" s="59" t="n">
        <f aca="false">A66</f>
        <v>8.40000000000001</v>
      </c>
    </row>
    <row r="67" customFormat="false" ht="15" hidden="false" customHeight="false" outlineLevel="0" collapsed="false">
      <c r="A67" s="48" t="n">
        <f aca="false">Ergebnisse!$F$5/70+Momente!A66</f>
        <v>8.55000000000001</v>
      </c>
      <c r="B67" s="48" t="n">
        <f aca="false">A67/Ergebnisse!$F$5</f>
        <v>0.814285714285715</v>
      </c>
      <c r="C67" s="48" t="n">
        <f aca="false">(Ergebnisse!$F$5-Momente!A67)/Ergebnisse!$F$5</f>
        <v>0.185714285714285</v>
      </c>
      <c r="D67" s="60" t="n">
        <f aca="false">B67*C67/2*Ergebnisse!$F$6*(Ergebnisse!$F$5)^2</f>
        <v>34345.3499999999</v>
      </c>
      <c r="E67" s="60" t="n">
        <f aca="false">IF((A67&lt;=Ergebnisse!$F$8),(Momente!B67*(Ergebnisse!$F$5-Ergebnisse!$F$8)*Ergebnisse!$F$7),(Momente!C67*Ergebnisse!$F$8*Ergebnisse!$F$7))</f>
        <v>779.999999999996</v>
      </c>
      <c r="F67" s="60" t="n">
        <f aca="false">IF((A67&lt;=Ergebnisse!$F$10),(Momente!B67*(Ergebnisse!$F$5-Ergebnisse!$F$10)*Ergebnisse!$F$7),(Momente!C67*Ergebnisse!$F$10*Ergebnisse!$F$7))</f>
        <v>48.8571428571427</v>
      </c>
      <c r="G67" s="60" t="n">
        <f aca="false">SUM(D67:F67)</f>
        <v>35174.207142857</v>
      </c>
      <c r="H67" s="59" t="n">
        <f aca="false">A67</f>
        <v>8.55000000000001</v>
      </c>
    </row>
    <row r="68" customFormat="false" ht="15" hidden="false" customHeight="false" outlineLevel="0" collapsed="false">
      <c r="A68" s="48" t="n">
        <f aca="false">Ergebnisse!$F$5/70+Momente!A67</f>
        <v>8.70000000000001</v>
      </c>
      <c r="B68" s="48" t="n">
        <f aca="false">A68/Ergebnisse!$F$5</f>
        <v>0.82857142857143</v>
      </c>
      <c r="C68" s="48" t="n">
        <f aca="false">(Ergebnisse!$F$5-Momente!A68)/Ergebnisse!$F$5</f>
        <v>0.17142857142857</v>
      </c>
      <c r="D68" s="60" t="n">
        <f aca="false">B68*C68/2*Ergebnisse!$F$6*(Ergebnisse!$F$5)^2</f>
        <v>32259.5999999999</v>
      </c>
      <c r="E68" s="60" t="n">
        <f aca="false">IF((A68&lt;=Ergebnisse!$F$8),(Momente!B68*(Ergebnisse!$F$5-Ergebnisse!$F$8)*Ergebnisse!$F$7),(Momente!C68*Ergebnisse!$F$8*Ergebnisse!$F$7))</f>
        <v>719.999999999996</v>
      </c>
      <c r="F68" s="60" t="n">
        <f aca="false">IF((A68&lt;=Ergebnisse!$F$10),(Momente!B68*(Ergebnisse!$F$5-Ergebnisse!$F$10)*Ergebnisse!$F$7),(Momente!C68*Ergebnisse!$F$10*Ergebnisse!$F$7))</f>
        <v>49.7142857142856</v>
      </c>
      <c r="G68" s="60" t="n">
        <f aca="false">SUM(D68:F68)</f>
        <v>33029.3142857141</v>
      </c>
      <c r="H68" s="59" t="n">
        <f aca="false">A68</f>
        <v>8.70000000000001</v>
      </c>
    </row>
    <row r="69" customFormat="false" ht="15" hidden="false" customHeight="false" outlineLevel="0" collapsed="false">
      <c r="A69" s="48" t="n">
        <f aca="false">Ergebnisse!$F$5/70+Momente!A68</f>
        <v>8.85000000000001</v>
      </c>
      <c r="B69" s="48" t="n">
        <f aca="false">A69/Ergebnisse!$F$5</f>
        <v>0.842857142857144</v>
      </c>
      <c r="C69" s="48" t="n">
        <f aca="false">(Ergebnisse!$F$5-Momente!A69)/Ergebnisse!$F$5</f>
        <v>0.157142857142856</v>
      </c>
      <c r="D69" s="60" t="n">
        <f aca="false">B69*C69/2*Ergebnisse!$F$6*(Ergebnisse!$F$5)^2</f>
        <v>30081.1499999999</v>
      </c>
      <c r="E69" s="60" t="n">
        <f aca="false">IF((A69&lt;=Ergebnisse!$F$8),(Momente!B69*(Ergebnisse!$F$5-Ergebnisse!$F$8)*Ergebnisse!$F$7),(Momente!C69*Ergebnisse!$F$8*Ergebnisse!$F$7))</f>
        <v>659.999999999996</v>
      </c>
      <c r="F69" s="60" t="n">
        <f aca="false">IF((A69&lt;=Ergebnisse!$F$10),(Momente!B69*(Ergebnisse!$F$5-Ergebnisse!$F$10)*Ergebnisse!$F$7),(Momente!C69*Ergebnisse!$F$10*Ergebnisse!$F$7))</f>
        <v>50.5714285714285</v>
      </c>
      <c r="G69" s="60" t="n">
        <f aca="false">SUM(D69:F69)</f>
        <v>30791.7214285713</v>
      </c>
      <c r="H69" s="59" t="n">
        <f aca="false">A69</f>
        <v>8.85000000000001</v>
      </c>
    </row>
    <row r="70" customFormat="false" ht="15" hidden="false" customHeight="false" outlineLevel="0" collapsed="false">
      <c r="A70" s="48" t="n">
        <f aca="false">Ergebnisse!$F$5/70+Momente!A69</f>
        <v>9.00000000000001</v>
      </c>
      <c r="B70" s="48" t="n">
        <f aca="false">A70/Ergebnisse!$F$5</f>
        <v>0.857142857142858</v>
      </c>
      <c r="C70" s="48" t="n">
        <f aca="false">(Ergebnisse!$F$5-Momente!A70)/Ergebnisse!$F$5</f>
        <v>0.142857142857142</v>
      </c>
      <c r="D70" s="60" t="n">
        <f aca="false">B70*C70/2*Ergebnisse!$F$6*(Ergebnisse!$F$5)^2</f>
        <v>27809.9999999998</v>
      </c>
      <c r="E70" s="60" t="n">
        <f aca="false">IF((A70&lt;=Ergebnisse!$F$8),(Momente!B70*(Ergebnisse!$F$5-Ergebnisse!$F$8)*Ergebnisse!$F$7),(Momente!C70*Ergebnisse!$F$8*Ergebnisse!$F$7))</f>
        <v>599.999999999996</v>
      </c>
      <c r="F70" s="60" t="n">
        <f aca="false">IF((A70&lt;=Ergebnisse!$F$10),(Momente!B70*(Ergebnisse!$F$5-Ergebnisse!$F$10)*Ergebnisse!$F$7),(Momente!C70*Ergebnisse!$F$10*Ergebnisse!$F$7))</f>
        <v>51.4285714285713</v>
      </c>
      <c r="G70" s="60" t="n">
        <f aca="false">SUM(D70:F70)</f>
        <v>28461.4285714284</v>
      </c>
      <c r="H70" s="59" t="n">
        <f aca="false">A70</f>
        <v>9.00000000000001</v>
      </c>
    </row>
    <row r="71" customFormat="false" ht="15" hidden="false" customHeight="false" outlineLevel="0" collapsed="false">
      <c r="A71" s="48" t="n">
        <f aca="false">Ergebnisse!$F$5/70+Momente!A70</f>
        <v>9.15000000000001</v>
      </c>
      <c r="B71" s="48" t="n">
        <f aca="false">A71/Ergebnisse!$F$5</f>
        <v>0.871428571428572</v>
      </c>
      <c r="C71" s="48" t="n">
        <f aca="false">(Ergebnisse!$F$5-Momente!A71)/Ergebnisse!$F$5</f>
        <v>0.128571428571428</v>
      </c>
      <c r="D71" s="60" t="n">
        <f aca="false">B71*C71/2*Ergebnisse!$F$6*(Ergebnisse!$F$5)^2</f>
        <v>25446.1499999998</v>
      </c>
      <c r="E71" s="60" t="n">
        <f aca="false">IF((A71&lt;=Ergebnisse!$F$8),(Momente!B71*(Ergebnisse!$F$5-Ergebnisse!$F$8)*Ergebnisse!$F$7),(Momente!C71*Ergebnisse!$F$8*Ergebnisse!$F$7))</f>
        <v>539.999999999996</v>
      </c>
      <c r="F71" s="60" t="n">
        <f aca="false">IF((A71&lt;=Ergebnisse!$F$10),(Momente!B71*(Ergebnisse!$F$5-Ergebnisse!$F$10)*Ergebnisse!$F$7),(Momente!C71*Ergebnisse!$F$10*Ergebnisse!$F$7))</f>
        <v>52.2857142857142</v>
      </c>
      <c r="G71" s="60" t="n">
        <f aca="false">SUM(D71:F71)</f>
        <v>26038.4357142855</v>
      </c>
      <c r="H71" s="59" t="n">
        <f aca="false">A71</f>
        <v>9.15000000000001</v>
      </c>
    </row>
    <row r="72" customFormat="false" ht="15" hidden="false" customHeight="false" outlineLevel="0" collapsed="false">
      <c r="A72" s="48" t="n">
        <f aca="false">Ergebnisse!$F$5/70+Momente!A71</f>
        <v>9.30000000000001</v>
      </c>
      <c r="B72" s="48" t="n">
        <f aca="false">A72/Ergebnisse!$F$5</f>
        <v>0.885714285714287</v>
      </c>
      <c r="C72" s="48" t="n">
        <f aca="false">(Ergebnisse!$F$5-Momente!A72)/Ergebnisse!$F$5</f>
        <v>0.114285714285713</v>
      </c>
      <c r="D72" s="60" t="n">
        <f aca="false">B72*C72/2*Ergebnisse!$F$6*(Ergebnisse!$F$5)^2</f>
        <v>22989.5999999998</v>
      </c>
      <c r="E72" s="60" t="n">
        <f aca="false">IF((A72&lt;=Ergebnisse!$F$8),(Momente!B72*(Ergebnisse!$F$5-Ergebnisse!$F$8)*Ergebnisse!$F$7),(Momente!C72*Ergebnisse!$F$8*Ergebnisse!$F$7))</f>
        <v>479.999999999995</v>
      </c>
      <c r="F72" s="60" t="n">
        <f aca="false">IF((A72&lt;=Ergebnisse!$F$10),(Momente!B72*(Ergebnisse!$F$5-Ergebnisse!$F$10)*Ergebnisse!$F$7),(Momente!C72*Ergebnisse!$F$10*Ergebnisse!$F$7))</f>
        <v>53.142857142857</v>
      </c>
      <c r="G72" s="60" t="n">
        <f aca="false">SUM(D72:F72)</f>
        <v>23522.7428571427</v>
      </c>
      <c r="H72" s="59" t="n">
        <f aca="false">A72</f>
        <v>9.30000000000001</v>
      </c>
    </row>
    <row r="73" customFormat="false" ht="15" hidden="false" customHeight="false" outlineLevel="0" collapsed="false">
      <c r="A73" s="48" t="n">
        <f aca="false">Ergebnisse!$F$5/70+Momente!A72</f>
        <v>9.45000000000001</v>
      </c>
      <c r="B73" s="48" t="n">
        <f aca="false">A73/Ergebnisse!$F$5</f>
        <v>0.900000000000001</v>
      </c>
      <c r="C73" s="48" t="n">
        <f aca="false">(Ergebnisse!$F$5-Momente!A73)/Ergebnisse!$F$5</f>
        <v>0.0999999999999989</v>
      </c>
      <c r="D73" s="60" t="n">
        <f aca="false">B73*C73/2*Ergebnisse!$F$6*(Ergebnisse!$F$5)^2</f>
        <v>20440.3499999998</v>
      </c>
      <c r="E73" s="60" t="n">
        <f aca="false">IF((A73&lt;=Ergebnisse!$F$8),(Momente!B73*(Ergebnisse!$F$5-Ergebnisse!$F$8)*Ergebnisse!$F$7),(Momente!C73*Ergebnisse!$F$8*Ergebnisse!$F$7))</f>
        <v>419.999999999995</v>
      </c>
      <c r="F73" s="60" t="n">
        <f aca="false">IF((A73&lt;=Ergebnisse!$F$10),(Momente!B73*(Ergebnisse!$F$5-Ergebnisse!$F$10)*Ergebnisse!$F$7),(Momente!C73*Ergebnisse!$F$10*Ergebnisse!$F$7))</f>
        <v>53.9999999999999</v>
      </c>
      <c r="G73" s="60" t="n">
        <f aca="false">SUM(D73:F73)</f>
        <v>20914.3499999998</v>
      </c>
      <c r="H73" s="59" t="n">
        <f aca="false">A73</f>
        <v>9.45000000000001</v>
      </c>
    </row>
    <row r="74" customFormat="false" ht="15" hidden="false" customHeight="false" outlineLevel="0" collapsed="false">
      <c r="A74" s="48" t="n">
        <f aca="false">Ergebnisse!$F$5/70+Momente!A73</f>
        <v>9.60000000000001</v>
      </c>
      <c r="B74" s="48" t="n">
        <f aca="false">A74/Ergebnisse!$F$5</f>
        <v>0.914285714285716</v>
      </c>
      <c r="C74" s="48" t="n">
        <f aca="false">(Ergebnisse!$F$5-Momente!A74)/Ergebnisse!$F$5</f>
        <v>0.0857142857142846</v>
      </c>
      <c r="D74" s="60" t="n">
        <f aca="false">B74*C74/2*Ergebnisse!$F$6*(Ergebnisse!$F$5)^2</f>
        <v>17798.3999999998</v>
      </c>
      <c r="E74" s="60" t="n">
        <f aca="false">IF((A74&lt;=Ergebnisse!$F$8),(Momente!B74*(Ergebnisse!$F$5-Ergebnisse!$F$8)*Ergebnisse!$F$7),(Momente!C74*Ergebnisse!$F$8*Ergebnisse!$F$7))</f>
        <v>359.999999999995</v>
      </c>
      <c r="F74" s="60" t="n">
        <f aca="false">IF((A74&lt;=Ergebnisse!$F$10),(Momente!B74*(Ergebnisse!$F$5-Ergebnisse!$F$10)*Ergebnisse!$F$7),(Momente!C74*Ergebnisse!$F$10*Ergebnisse!$F$7))</f>
        <v>54.8571428571427</v>
      </c>
      <c r="G74" s="60" t="n">
        <f aca="false">SUM(D74:F74)</f>
        <v>18213.2571428569</v>
      </c>
      <c r="H74" s="59" t="n">
        <f aca="false">A74</f>
        <v>9.60000000000001</v>
      </c>
    </row>
    <row r="75" customFormat="false" ht="15" hidden="false" customHeight="false" outlineLevel="0" collapsed="false">
      <c r="A75" s="48" t="n">
        <f aca="false">Ergebnisse!$F$5/70+Momente!A74</f>
        <v>9.75000000000001</v>
      </c>
      <c r="B75" s="48" t="n">
        <f aca="false">A75/Ergebnisse!$F$5</f>
        <v>0.92857142857143</v>
      </c>
      <c r="C75" s="48" t="n">
        <f aca="false">(Ergebnisse!$F$5-Momente!A75)/Ergebnisse!$F$5</f>
        <v>0.0714285714285702</v>
      </c>
      <c r="D75" s="60" t="n">
        <f aca="false">B75*C75/2*Ergebnisse!$F$6*(Ergebnisse!$F$5)^2</f>
        <v>15063.7499999998</v>
      </c>
      <c r="E75" s="60" t="n">
        <f aca="false">IF((A75&lt;=Ergebnisse!$F$8),(Momente!B75*(Ergebnisse!$F$5-Ergebnisse!$F$8)*Ergebnisse!$F$7),(Momente!C75*Ergebnisse!$F$8*Ergebnisse!$F$7))</f>
        <v>299.999999999995</v>
      </c>
      <c r="F75" s="60" t="n">
        <f aca="false">IF((A75&lt;=Ergebnisse!$F$10),(Momente!B75*(Ergebnisse!$F$5-Ergebnisse!$F$10)*Ergebnisse!$F$7),(Momente!C75*Ergebnisse!$F$10*Ergebnisse!$F$7))</f>
        <v>55.7142857142856</v>
      </c>
      <c r="G75" s="60" t="n">
        <f aca="false">SUM(D75:F75)</f>
        <v>15419.464285714</v>
      </c>
      <c r="H75" s="59" t="n">
        <f aca="false">A75</f>
        <v>9.75000000000001</v>
      </c>
    </row>
    <row r="76" customFormat="false" ht="15" hidden="false" customHeight="false" outlineLevel="0" collapsed="false">
      <c r="A76" s="48" t="n">
        <f aca="false">Ergebnisse!$F$5/70+Momente!A75</f>
        <v>9.90000000000001</v>
      </c>
      <c r="B76" s="48" t="n">
        <f aca="false">A76/Ergebnisse!$F$5</f>
        <v>0.942857142857144</v>
      </c>
      <c r="C76" s="48" t="n">
        <f aca="false">(Ergebnisse!$F$5-Momente!A76)/Ergebnisse!$F$5</f>
        <v>0.0571428571428559</v>
      </c>
      <c r="D76" s="60" t="n">
        <f aca="false">B76*C76/2*Ergebnisse!$F$6*(Ergebnisse!$F$5)^2</f>
        <v>12236.3999999998</v>
      </c>
      <c r="E76" s="60" t="n">
        <f aca="false">IF((A76&lt;=Ergebnisse!$F$8),(Momente!B76*(Ergebnisse!$F$5-Ergebnisse!$F$8)*Ergebnisse!$F$7),(Momente!C76*Ergebnisse!$F$8*Ergebnisse!$F$7))</f>
        <v>239.999999999995</v>
      </c>
      <c r="F76" s="60" t="n">
        <f aca="false">IF((A76&lt;=Ergebnisse!$F$10),(Momente!B76*(Ergebnisse!$F$5-Ergebnisse!$F$10)*Ergebnisse!$F$7),(Momente!C76*Ergebnisse!$F$10*Ergebnisse!$F$7))</f>
        <v>56.5714285714284</v>
      </c>
      <c r="G76" s="60" t="n">
        <f aca="false">SUM(D76:F76)</f>
        <v>12532.9714285712</v>
      </c>
      <c r="H76" s="59" t="n">
        <f aca="false">A76</f>
        <v>9.90000000000001</v>
      </c>
    </row>
    <row r="77" customFormat="false" ht="15" hidden="false" customHeight="false" outlineLevel="0" collapsed="false">
      <c r="A77" s="48" t="n">
        <f aca="false">Ergebnisse!$F$5/70+Momente!A76</f>
        <v>10.05</v>
      </c>
      <c r="B77" s="48" t="n">
        <f aca="false">A77/Ergebnisse!$F$5</f>
        <v>0.957142857142858</v>
      </c>
      <c r="C77" s="48" t="n">
        <f aca="false">(Ergebnisse!$F$5-Momente!A77)/Ergebnisse!$F$5</f>
        <v>0.0428571428571416</v>
      </c>
      <c r="D77" s="60" t="n">
        <f aca="false">B77*C77/2*Ergebnisse!$F$6*(Ergebnisse!$F$5)^2</f>
        <v>9316.34999999974</v>
      </c>
      <c r="E77" s="60" t="n">
        <f aca="false">IF((A77&lt;=Ergebnisse!$F$8),(Momente!B77*(Ergebnisse!$F$5-Ergebnisse!$F$8)*Ergebnisse!$F$7),(Momente!C77*Ergebnisse!$F$8*Ergebnisse!$F$7))</f>
        <v>179.999999999995</v>
      </c>
      <c r="F77" s="60" t="n">
        <f aca="false">IF((A77&lt;=Ergebnisse!$F$10),(Momente!B77*(Ergebnisse!$F$5-Ergebnisse!$F$10)*Ergebnisse!$F$7),(Momente!C77*Ergebnisse!$F$10*Ergebnisse!$F$7))</f>
        <v>57.4285714285713</v>
      </c>
      <c r="G77" s="60" t="n">
        <f aca="false">SUM(D77:F77)</f>
        <v>9553.77857142831</v>
      </c>
      <c r="H77" s="59" t="n">
        <f aca="false">A77</f>
        <v>10.05</v>
      </c>
    </row>
    <row r="78" customFormat="false" ht="15" hidden="false" customHeight="false" outlineLevel="0" collapsed="false">
      <c r="A78" s="48" t="n">
        <f aca="false">Ergebnisse!$F$5/70+Momente!A77</f>
        <v>10.2</v>
      </c>
      <c r="B78" s="48" t="n">
        <f aca="false">A78/Ergebnisse!$F$5</f>
        <v>0.971428571428573</v>
      </c>
      <c r="C78" s="48" t="n">
        <f aca="false">(Ergebnisse!$F$5-Momente!A78)/Ergebnisse!$F$5</f>
        <v>0.0285714285714273</v>
      </c>
      <c r="D78" s="60" t="n">
        <f aca="false">B78*C78/2*Ergebnisse!$F$6*(Ergebnisse!$F$5)^2</f>
        <v>6303.59999999973</v>
      </c>
      <c r="E78" s="60" t="n">
        <f aca="false">IF((A78&lt;=Ergebnisse!$F$8),(Momente!B78*(Ergebnisse!$F$5-Ergebnisse!$F$8)*Ergebnisse!$F$7),(Momente!C78*Ergebnisse!$F$8*Ergebnisse!$F$7))</f>
        <v>119.999999999995</v>
      </c>
      <c r="F78" s="60" t="n">
        <f aca="false">IF((A78&lt;=Ergebnisse!$F$10),(Momente!B78*(Ergebnisse!$F$5-Ergebnisse!$F$10)*Ergebnisse!$F$7),(Momente!C78*Ergebnisse!$F$10*Ergebnisse!$F$7))</f>
        <v>58.2857142857142</v>
      </c>
      <c r="G78" s="60" t="n">
        <f aca="false">SUM(D78:F78)</f>
        <v>6481.88571428543</v>
      </c>
      <c r="H78" s="59" t="n">
        <f aca="false">A78</f>
        <v>10.2</v>
      </c>
    </row>
    <row r="79" customFormat="false" ht="15" hidden="false" customHeight="false" outlineLevel="0" collapsed="false">
      <c r="A79" s="48" t="n">
        <f aca="false">Ergebnisse!$F$5/70+Momente!A78</f>
        <v>10.35</v>
      </c>
      <c r="B79" s="48" t="n">
        <f aca="false">A79/Ergebnisse!$F$5</f>
        <v>0.985714285714287</v>
      </c>
      <c r="C79" s="48" t="n">
        <f aca="false">(Ergebnisse!$F$5-Momente!A79)/Ergebnisse!$F$5</f>
        <v>0.014285714285713</v>
      </c>
      <c r="D79" s="60" t="n">
        <f aca="false">B79*C79/2*Ergebnisse!$F$6*(Ergebnisse!$F$5)^2</f>
        <v>3198.14999999971</v>
      </c>
      <c r="E79" s="60" t="n">
        <f aca="false">IF((A79&lt;=Ergebnisse!$F$8),(Momente!B79*(Ergebnisse!$F$5-Ergebnisse!$F$8)*Ergebnisse!$F$7),(Momente!C79*Ergebnisse!$F$8*Ergebnisse!$F$7))</f>
        <v>59.9999999999945</v>
      </c>
      <c r="F79" s="60" t="n">
        <f aca="false">IF((A79&lt;=Ergebnisse!$F$10),(Momente!B79*(Ergebnisse!$F$5-Ergebnisse!$F$10)*Ergebnisse!$F$7),(Momente!C79*Ergebnisse!$F$10*Ergebnisse!$F$7))</f>
        <v>59.142857142857</v>
      </c>
      <c r="G79" s="60" t="n">
        <f aca="false">SUM(D79:F79)</f>
        <v>3317.29285714256</v>
      </c>
      <c r="H79" s="59" t="n">
        <f aca="false">A79</f>
        <v>10.35</v>
      </c>
    </row>
    <row r="80" customFormat="false" ht="15" hidden="false" customHeight="false" outlineLevel="0" collapsed="false">
      <c r="A80" s="48" t="n">
        <f aca="false">Ergebnisse!$F$5/70+Momente!A79</f>
        <v>10.5</v>
      </c>
      <c r="B80" s="48" t="n">
        <f aca="false">A80/Ergebnisse!$F$5</f>
        <v>1</v>
      </c>
      <c r="C80" s="48" t="n">
        <f aca="false">(Ergebnisse!$F$5-Momente!A80)/Ergebnisse!$F$5</f>
        <v>0</v>
      </c>
      <c r="D80" s="60" t="n">
        <f aca="false">B80*C80/2*Ergebnisse!$F$6*(Ergebnisse!$F$5)^2</f>
        <v>0</v>
      </c>
      <c r="E80" s="60" t="n">
        <f aca="false">IF((A80&lt;=Ergebnisse!$F$8),(Momente!B80*(Ergebnisse!$F$5-Ergebnisse!$F$8)*Ergebnisse!$F$7),(Momente!C80*Ergebnisse!$F$8*Ergebnisse!$F$7))</f>
        <v>0</v>
      </c>
      <c r="F80" s="60" t="n">
        <f aca="false">IF((A80&lt;=Ergebnisse!$F$10),(Momente!B80*(Ergebnisse!$F$5-Ergebnisse!$F$10)*Ergebnisse!$F$7),(Momente!C80*Ergebnisse!$F$10*Ergebnisse!$F$7))</f>
        <v>0</v>
      </c>
      <c r="G80" s="60" t="n">
        <f aca="false">SUM(D80:F80)</f>
        <v>0</v>
      </c>
      <c r="H80" s="59" t="n">
        <f aca="false">A80</f>
        <v>10.5</v>
      </c>
    </row>
    <row r="1048576" customFormat="false" ht="15" hidden="false" customHeight="false" outlineLevel="0" collapsed="false"/>
  </sheetData>
  <sheetProtection sheet="false"/>
  <mergeCells count="1">
    <mergeCell ref="A1:G1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&amp;LInformatik1&amp;CDominik Ehmann&amp;R1330879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Ehmann</cp:lastModifiedBy>
  <cp:lastPrinted>2013-11-05T20:23:05Z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