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2" name="_xlnm.Print_Area" vbProcedure="false">Momente!$A$1:$I$77</definedName>
    <definedName function="false" hidden="false" name="b" vbProcedure="false">'Eingabe QS'!$D$6</definedName>
    <definedName function="false" hidden="false" name="h" vbProcedure="false">'Eingabe QS'!$D$4</definedName>
    <definedName function="false" hidden="false" name="Länge" vbProcedure="false">Ergebnisse!$G$4:$G$7</definedName>
    <definedName function="false" hidden="false" name="s_1" vbProcedure="false">'Eingabe QS'!$D$8</definedName>
    <definedName function="false" hidden="false" name="t" vbProcedure="false">'Eingabe QS'!$D$10</definedName>
    <definedName function="false" hidden="false" localSheetId="2" name="_xlnm.Print_Area" vbProcedure="false">Momente!$A$1:$I$77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<sst xmlns="http://schemas.openxmlformats.org/spreadsheetml/2006/main" count="87" uniqueCount="62">
  <si>
    <t>Einfache statische Berechnung eines Einfeldträgers</t>
  </si>
  <si>
    <t>Bitte geben sie folgende Werte ein:</t>
  </si>
  <si>
    <t>Gesamtlänge des Einfeldträgers</t>
  </si>
  <si>
    <t>L=</t>
  </si>
  <si>
    <t>[m]</t>
  </si>
  <si>
    <t>Summe aus Eigengewicht und Auflast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</si>
  <si>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</si>
  <si>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</si>
  <si>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</si>
  <si>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</si>
  <si>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</si>
  <si>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</si>
  <si>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</si>
  <si>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</si>
  <si>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</si>
  <si>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</si>
  <si>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</si>
  <si>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</si>
  <si>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</si>
  <si>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</si>
  <si>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</si>
  <si>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</si>
  <si>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Arial Unicode MS"/>
        <family val="2"/>
        <charset val="1"/>
      </rPr>
      <t>Max</t>
    </r>
    <r>
      <rPr>
        <sz val="11"/>
        <color rgb="FF000000"/>
        <rFont val="Arial Unicode MS"/>
        <family val="2"/>
        <charset val="1"/>
      </rPr>
      <t>=</t>
    </r>
  </si>
  <si>
    <r>
      <t>[N/mm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</si>
  <si>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</si>
  <si>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</si>
  <si>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</si>
  <si>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</si>
  <si>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Höhe </t>
  </si>
  <si>
    <t>h=</t>
  </si>
  <si>
    <t>[cm]</t>
  </si>
  <si>
    <t>Breite </t>
  </si>
  <si>
    <t>b=</t>
  </si>
  <si>
    <t>Stegdicke</t>
  </si>
  <si>
    <t>s=</t>
  </si>
  <si>
    <t>Flanschdicke</t>
  </si>
  <si>
    <t>t=</t>
  </si>
  <si>
    <t>Wichte des Materials</t>
  </si>
  <si>
    <t>γ=</t>
  </si>
  <si>
    <r>
      <t>[kg/m</t>
    </r>
    <r>
      <rPr>
        <vertAlign val="superscript"/>
        <sz val="11"/>
        <color rgb="FF000000"/>
        <rFont val="Calibri"/>
        <family val="2"/>
        <charset val="1"/>
      </rPr>
      <t>3</t>
    </r>
    <r>
      <rPr>
        <sz val="11"/>
        <color rgb="FF000000"/>
        <rFont val="Calibri"/>
        <family val="2"/>
        <charset val="1"/>
      </rPr>
      <t>]</t>
    </r>
  </si>
  <si>
    <t>Fläche des Querschnitts</t>
  </si>
  <si>
    <t>A=</t>
  </si>
  <si>
    <r>
      <t>[cm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</si>
  <si>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</si>
  <si>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</si>
  <si>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</si>
  <si>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</si>
  <si>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</si>
  <si>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</si>
  <si>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</si>
  <si>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</si>
  <si>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der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</si>
  <si>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+ 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</si>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</sst>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11"/>
      <color rgb="FF000000"/>
      <name val="Arial Unicode MS"/>
      <family val="2"/>
      <charset val="1"/>
    </font>
    <font>
      <vertAlign val="subscript"/>
      <sz val="11"/>
      <color rgb="FF000000"/>
      <name val="Arial Unicode MS"/>
      <family val="2"/>
      <charset val="1"/>
    </font>
    <font>
      <vertAlign val="superscript"/>
      <sz val="11"/>
      <color rgb="FF000000"/>
      <name val="Calibri"/>
      <family val="2"/>
      <charset val="1"/>
    </font>
    <font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C6D9F1"/>
      </patternFill>
    </fill>
    <fill>
      <patternFill patternType="solid">
        <fgColor rgb="FFF2F2F2"/>
        <bgColor rgb="FFFFFFCC"/>
      </patternFill>
    </fill>
    <fill>
      <patternFill patternType="solid">
        <fgColor rgb="FF92D050"/>
        <bgColor rgb="FF98B855"/>
      </patternFill>
    </fill>
    <fill>
      <patternFill patternType="solid">
        <fgColor rgb="FFC6D9F1"/>
        <bgColor rgb="FFD9D9D9"/>
      </patternFill>
    </fill>
    <fill>
      <patternFill patternType="solid">
        <fgColor rgb="FFA6A6A6"/>
        <bgColor rgb="FF878787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4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true"/>
    </xf>
    <xf numFmtId="164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5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3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6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8B855"/>
      <rgbColor rgb="FF800080"/>
      <rgbColor rgb="FF008080"/>
      <rgbColor rgb="FFD9D9D9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2D050"/>
      <rgbColor rgb="FFFFCC00"/>
      <rgbColor rgb="FFFF9900"/>
      <rgbColor rgb="FFFF6600"/>
      <rgbColor rgb="FF7D5FA0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"Md [Nm]"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momente!$I$7:$I$77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momente!$E$7:$E$77</c:f>
              <c:numCache>
                <c:formatCode>General</c:formatCode>
                <c:ptCount val="71"/>
                <c:pt idx="0">
                  <c:v>0</c:v>
                </c:pt>
                <c:pt idx="1">
                  <c:v>1548.36</c:v>
                </c:pt>
                <c:pt idx="2">
                  <c:v>3051.84</c:v>
                </c:pt>
                <c:pt idx="3">
                  <c:v>4510.44</c:v>
                </c:pt>
                <c:pt idx="4">
                  <c:v>5924.16</c:v>
                </c:pt>
                <c:pt idx="5">
                  <c:v>7293</c:v>
                </c:pt>
                <c:pt idx="6">
                  <c:v>8616.96</c:v>
                </c:pt>
                <c:pt idx="7">
                  <c:v>9896.04</c:v>
                </c:pt>
                <c:pt idx="8">
                  <c:v>11130.24</c:v>
                </c:pt>
                <c:pt idx="9">
                  <c:v>12319.56</c:v>
                </c:pt>
                <c:pt idx="10">
                  <c:v>13464</c:v>
                </c:pt>
                <c:pt idx="11">
                  <c:v>14563.56</c:v>
                </c:pt>
                <c:pt idx="12">
                  <c:v>15618.24</c:v>
                </c:pt>
                <c:pt idx="13">
                  <c:v>16628.04</c:v>
                </c:pt>
                <c:pt idx="14">
                  <c:v>17592.96</c:v>
                </c:pt>
                <c:pt idx="15">
                  <c:v>18513</c:v>
                </c:pt>
                <c:pt idx="16">
                  <c:v>19388.16</c:v>
                </c:pt>
                <c:pt idx="17">
                  <c:v>20218.44</c:v>
                </c:pt>
                <c:pt idx="18">
                  <c:v>21003.84</c:v>
                </c:pt>
                <c:pt idx="19">
                  <c:v>21744.36</c:v>
                </c:pt>
                <c:pt idx="20">
                  <c:v>22440</c:v>
                </c:pt>
                <c:pt idx="21">
                  <c:v>23090.76</c:v>
                </c:pt>
                <c:pt idx="22">
                  <c:v>23696.64</c:v>
                </c:pt>
                <c:pt idx="23">
                  <c:v>24257.64</c:v>
                </c:pt>
                <c:pt idx="24">
                  <c:v>24773.76</c:v>
                </c:pt>
                <c:pt idx="25">
                  <c:v>25245</c:v>
                </c:pt>
                <c:pt idx="26">
                  <c:v>25671.36</c:v>
                </c:pt>
                <c:pt idx="27">
                  <c:v>26052.84</c:v>
                </c:pt>
                <c:pt idx="28">
                  <c:v>26389.44</c:v>
                </c:pt>
                <c:pt idx="29">
                  <c:v>26681.16</c:v>
                </c:pt>
                <c:pt idx="30">
                  <c:v>26928</c:v>
                </c:pt>
                <c:pt idx="31">
                  <c:v>27129.96</c:v>
                </c:pt>
                <c:pt idx="32">
                  <c:v>27287.04</c:v>
                </c:pt>
                <c:pt idx="33">
                  <c:v>27399.24</c:v>
                </c:pt>
                <c:pt idx="34">
                  <c:v>27466.56</c:v>
                </c:pt>
                <c:pt idx="35">
                  <c:v>27489</c:v>
                </c:pt>
                <c:pt idx="36">
                  <c:v>27466.56</c:v>
                </c:pt>
                <c:pt idx="37">
                  <c:v>27399.24</c:v>
                </c:pt>
                <c:pt idx="38">
                  <c:v>27287.04</c:v>
                </c:pt>
                <c:pt idx="39">
                  <c:v>27129.96</c:v>
                </c:pt>
                <c:pt idx="40">
                  <c:v>26928</c:v>
                </c:pt>
                <c:pt idx="41">
                  <c:v>26681.16</c:v>
                </c:pt>
                <c:pt idx="42">
                  <c:v>26389.44</c:v>
                </c:pt>
                <c:pt idx="43">
                  <c:v>26052.84</c:v>
                </c:pt>
                <c:pt idx="44">
                  <c:v>25671.36</c:v>
                </c:pt>
                <c:pt idx="45">
                  <c:v>25245</c:v>
                </c:pt>
                <c:pt idx="46">
                  <c:v>24773.76</c:v>
                </c:pt>
                <c:pt idx="47">
                  <c:v>24257.64</c:v>
                </c:pt>
                <c:pt idx="48">
                  <c:v>23696.64</c:v>
                </c:pt>
                <c:pt idx="49">
                  <c:v>23090.76</c:v>
                </c:pt>
                <c:pt idx="50">
                  <c:v>22440</c:v>
                </c:pt>
                <c:pt idx="51">
                  <c:v>21744.36</c:v>
                </c:pt>
                <c:pt idx="52">
                  <c:v>21003.84</c:v>
                </c:pt>
                <c:pt idx="53">
                  <c:v>20218.44</c:v>
                </c:pt>
                <c:pt idx="54">
                  <c:v>19388.16</c:v>
                </c:pt>
                <c:pt idx="55">
                  <c:v>18513</c:v>
                </c:pt>
                <c:pt idx="56">
                  <c:v>17592.96</c:v>
                </c:pt>
                <c:pt idx="57">
                  <c:v>16628.04</c:v>
                </c:pt>
                <c:pt idx="58">
                  <c:v>15618.2400000001</c:v>
                </c:pt>
                <c:pt idx="59">
                  <c:v>14563.5600000001</c:v>
                </c:pt>
                <c:pt idx="60">
                  <c:v>13464.0000000001</c:v>
                </c:pt>
                <c:pt idx="61">
                  <c:v>12319.5600000001</c:v>
                </c:pt>
                <c:pt idx="62">
                  <c:v>11130.2400000001</c:v>
                </c:pt>
                <c:pt idx="63">
                  <c:v>9896.04000000008</c:v>
                </c:pt>
                <c:pt idx="64">
                  <c:v>8616.96000000009</c:v>
                </c:pt>
                <c:pt idx="65">
                  <c:v>7293.0000000001</c:v>
                </c:pt>
                <c:pt idx="66">
                  <c:v>5924.1600000001</c:v>
                </c:pt>
                <c:pt idx="67">
                  <c:v>4510.44000000011</c:v>
                </c:pt>
                <c:pt idx="68">
                  <c:v>3051.84000000012</c:v>
                </c:pt>
                <c:pt idx="69">
                  <c:v>1548.36000000013</c:v>
                </c:pt>
                <c:pt idx="7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"Mz 1 [Nm]"</c:f>
              <c:strCache>
                <c:ptCount val="1"/>
                <c:pt idx="0">
                  <c:v>Mz 1 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momente!$I$7:$I$77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"Mz 2 [Nm]"</c:f>
              <c:strCache>
                <c:ptCount val="1"/>
                <c:pt idx="0">
                  <c:v>Mz 2 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momente!$I$7:$I$77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"Mges [Nm]"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momente!$I$7:$I$77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7119.78857142857</c:v>
                </c:pt>
                <c:pt idx="2">
                  <c:v>14194.6971428571</c:v>
                </c:pt>
                <c:pt idx="3">
                  <c:v>21224.7257142857</c:v>
                </c:pt>
                <c:pt idx="4">
                  <c:v>28209.8742857143</c:v>
                </c:pt>
                <c:pt idx="5">
                  <c:v>35150.1428571429</c:v>
                </c:pt>
                <c:pt idx="6">
                  <c:v>42045.5314285714</c:v>
                </c:pt>
                <c:pt idx="7">
                  <c:v>48896.04</c:v>
                </c:pt>
                <c:pt idx="8">
                  <c:v>55701.6685714286</c:v>
                </c:pt>
                <c:pt idx="9">
                  <c:v>62462.4171428571</c:v>
                </c:pt>
                <c:pt idx="10">
                  <c:v>69178.2857142857</c:v>
                </c:pt>
                <c:pt idx="11">
                  <c:v>71849.2742857143</c:v>
                </c:pt>
                <c:pt idx="12">
                  <c:v>74475.3828571429</c:v>
                </c:pt>
                <c:pt idx="13">
                  <c:v>77056.6114285714</c:v>
                </c:pt>
                <c:pt idx="14">
                  <c:v>79592.96</c:v>
                </c:pt>
                <c:pt idx="15">
                  <c:v>82084.4285714286</c:v>
                </c:pt>
                <c:pt idx="16">
                  <c:v>84531.0171428572</c:v>
                </c:pt>
                <c:pt idx="17">
                  <c:v>86932.7257142857</c:v>
                </c:pt>
                <c:pt idx="18">
                  <c:v>89289.5542857143</c:v>
                </c:pt>
                <c:pt idx="19">
                  <c:v>91601.5028571429</c:v>
                </c:pt>
                <c:pt idx="20">
                  <c:v>93868.5714285715</c:v>
                </c:pt>
                <c:pt idx="21">
                  <c:v>96090.76</c:v>
                </c:pt>
                <c:pt idx="22">
                  <c:v>98268.0685714286</c:v>
                </c:pt>
                <c:pt idx="23">
                  <c:v>100400.497142857</c:v>
                </c:pt>
                <c:pt idx="24">
                  <c:v>102488.045714286</c:v>
                </c:pt>
                <c:pt idx="25">
                  <c:v>104530.714285714</c:v>
                </c:pt>
                <c:pt idx="26">
                  <c:v>106528.502857143</c:v>
                </c:pt>
                <c:pt idx="27">
                  <c:v>108481.411428571</c:v>
                </c:pt>
                <c:pt idx="28">
                  <c:v>110389.44</c:v>
                </c:pt>
                <c:pt idx="29">
                  <c:v>112252.588571429</c:v>
                </c:pt>
                <c:pt idx="30">
                  <c:v>114070.857142857</c:v>
                </c:pt>
                <c:pt idx="31">
                  <c:v>115844.245714286</c:v>
                </c:pt>
                <c:pt idx="32">
                  <c:v>117572.754285714</c:v>
                </c:pt>
                <c:pt idx="33">
                  <c:v>117256.382857143</c:v>
                </c:pt>
                <c:pt idx="34">
                  <c:v>114895.131428571</c:v>
                </c:pt>
                <c:pt idx="35">
                  <c:v>112489</c:v>
                </c:pt>
                <c:pt idx="36">
                  <c:v>110037.988571429</c:v>
                </c:pt>
                <c:pt idx="37">
                  <c:v>107542.097142857</c:v>
                </c:pt>
                <c:pt idx="38">
                  <c:v>105001.325714286</c:v>
                </c:pt>
                <c:pt idx="39">
                  <c:v>102415.674285714</c:v>
                </c:pt>
                <c:pt idx="40">
                  <c:v>99785.1428571428</c:v>
                </c:pt>
                <c:pt idx="41">
                  <c:v>97109.7314285714</c:v>
                </c:pt>
                <c:pt idx="42">
                  <c:v>94389.44</c:v>
                </c:pt>
                <c:pt idx="43">
                  <c:v>91624.2685714286</c:v>
                </c:pt>
                <c:pt idx="44">
                  <c:v>88814.2171428571</c:v>
                </c:pt>
                <c:pt idx="45">
                  <c:v>85959.2857142857</c:v>
                </c:pt>
                <c:pt idx="46">
                  <c:v>83059.4742857143</c:v>
                </c:pt>
                <c:pt idx="47">
                  <c:v>80114.7828571429</c:v>
                </c:pt>
                <c:pt idx="48">
                  <c:v>77125.2114285715</c:v>
                </c:pt>
                <c:pt idx="49">
                  <c:v>74090.7600000001</c:v>
                </c:pt>
                <c:pt idx="50">
                  <c:v>71011.4285714286</c:v>
                </c:pt>
                <c:pt idx="51">
                  <c:v>67887.2171428572</c:v>
                </c:pt>
                <c:pt idx="52">
                  <c:v>64718.1257142858</c:v>
                </c:pt>
                <c:pt idx="53">
                  <c:v>61504.1542857144</c:v>
                </c:pt>
                <c:pt idx="54">
                  <c:v>58245.302857143</c:v>
                </c:pt>
                <c:pt idx="55">
                  <c:v>54941.5714285716</c:v>
                </c:pt>
                <c:pt idx="56">
                  <c:v>51592.9600000001</c:v>
                </c:pt>
                <c:pt idx="57">
                  <c:v>48199.4685714287</c:v>
                </c:pt>
                <c:pt idx="58">
                  <c:v>44761.0971428573</c:v>
                </c:pt>
                <c:pt idx="59">
                  <c:v>41277.8457142859</c:v>
                </c:pt>
                <c:pt idx="60">
                  <c:v>37749.7142857145</c:v>
                </c:pt>
                <c:pt idx="61">
                  <c:v>34176.7028571431</c:v>
                </c:pt>
                <c:pt idx="62">
                  <c:v>30558.8114285716</c:v>
                </c:pt>
                <c:pt idx="63">
                  <c:v>26896.0400000002</c:v>
                </c:pt>
                <c:pt idx="64">
                  <c:v>23188.3885714288</c:v>
                </c:pt>
                <c:pt idx="65">
                  <c:v>19435.8571428574</c:v>
                </c:pt>
                <c:pt idx="66">
                  <c:v>15638.445714286</c:v>
                </c:pt>
                <c:pt idx="67">
                  <c:v>11796.1542857146</c:v>
                </c:pt>
                <c:pt idx="68">
                  <c:v>7908.98285714318</c:v>
                </c:pt>
                <c:pt idx="69">
                  <c:v>3976.93142857177</c:v>
                </c:pt>
                <c:pt idx="70">
                  <c:v>0</c:v>
                </c:pt>
              </c:numCache>
            </c:numRef>
          </c:yVal>
          <c:smooth val="1"/>
        </c:ser>
        <c:axId val="30863816"/>
        <c:axId val="5663339"/>
      </c:scatterChart>
      <c:valAx>
        <c:axId val="3086381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663339"/>
        <c:crosses val="autoZero"/>
      </c:valAx>
      <c:valAx>
        <c:axId val="5663339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0863816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55440</xdr:colOff>
      <xdr:row>25</xdr:row>
      <xdr:rowOff>138600</xdr:rowOff>
    </xdr:from>
    <xdr:to>
      <xdr:col>5</xdr:col>
      <xdr:colOff>36000</xdr:colOff>
      <xdr:row>40</xdr:row>
      <xdr:rowOff>24120</xdr:rowOff>
    </xdr:to>
    <xdr:graphicFrame>
      <xdr:nvGraphicFramePr>
        <xdr:cNvPr id="0" name="Diagramm 1"/>
        <xdr:cNvGraphicFramePr/>
      </xdr:nvGraphicFramePr>
      <xdr:xfrm>
        <a:off x="276840" y="5519880"/>
        <a:ext cx="4691160" cy="27432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27000</xdr:colOff>
      <xdr:row>21</xdr:row>
      <xdr:rowOff>362520</xdr:rowOff>
    </xdr:from>
    <xdr:to>
      <xdr:col>5</xdr:col>
      <xdr:colOff>26640</xdr:colOff>
      <xdr:row>36</xdr:row>
      <xdr:rowOff>7560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177840" y="4858200"/>
          <a:ext cx="4619520" cy="2683440"/>
        </a:xfrm>
        <a:prstGeom prst="rect">
          <a:avLst/>
        </a:prstGeom>
        <a:ln>
          <a:solidFill>
            <a:srgbClr val="000000"/>
          </a:solidFill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3.14285714285714" collapsed="true"/>
    <col min="2" max="2" hidden="false" style="0" width="34.5765306122449" collapsed="true"/>
    <col min="3" max="5" hidden="false" style="0" width="10.7295918367347" collapsed="true"/>
    <col min="6" max="6" hidden="false" style="0" width="2.41836734693878" collapsed="true"/>
    <col min="7" max="7" hidden="false" style="0" width="11.4183673469388" collapsed="true"/>
    <col min="8" max="1025" hidden="false" style="0" width="10.7295918367347" collapsed="true"/>
  </cols>
  <sheetData>
    <row r="1" customFormat="false" ht="18.75" hidden="false" customHeight="false" outlineLevel="0" collapsed="false">
      <c r="A1" s="1"/>
      <c r="B1" s="2" t="s">
        <v>0</v>
      </c>
      <c r="C1" s="2"/>
      <c r="D1" s="2"/>
      <c r="E1" s="2"/>
      <c r="F1" s="3"/>
      <c r="G1"/>
    </row>
    <row r="2" customFormat="false" ht="24" hidden="false" customHeight="true" outlineLevel="0" collapsed="false">
      <c r="A2" s="4"/>
      <c r="B2" s="5" t="s">
        <v>1</v>
      </c>
      <c r="C2" s="6"/>
      <c r="D2" s="6"/>
      <c r="E2" s="6"/>
      <c r="F2" s="7"/>
    </row>
    <row r="3" customFormat="false" ht="9" hidden="false" customHeight="true" outlineLevel="0" collapsed="false">
      <c r="A3" s="4"/>
      <c r="B3" s="8"/>
      <c r="C3" s="9"/>
      <c r="D3" s="9"/>
      <c r="E3" s="10"/>
      <c r="F3" s="7"/>
    </row>
    <row r="4" customFormat="false" ht="15" hidden="false" customHeight="false" outlineLevel="0" collapsed="false">
      <c r="A4" s="4"/>
      <c r="B4" s="11" t="s">
        <v>2</v>
      </c>
      <c r="C4" s="12" t="s">
        <v>3</v>
      </c>
      <c r="D4" s="13" t="n">
        <v>14</v>
      </c>
      <c r="E4" s="14" t="s">
        <v>4</v>
      </c>
      <c r="F4" s="7"/>
      <c r="G4" s="15" t="n">
        <v>3.5</v>
      </c>
    </row>
    <row r="5" customFormat="false" ht="15" hidden="false" customHeight="false" outlineLevel="0" collapsed="false">
      <c r="A5" s="4"/>
      <c r="B5" s="11"/>
      <c r="C5" s="16"/>
      <c r="D5" s="16"/>
      <c r="E5" s="14"/>
      <c r="F5" s="7"/>
      <c r="G5" s="15" t="n">
        <v>7</v>
      </c>
    </row>
    <row r="6" customFormat="false" ht="18" hidden="false" customHeight="false" outlineLevel="0" collapsed="false">
      <c r="A6" s="4"/>
      <c r="B6" s="11" t="s">
        <v>5</v>
      </c>
      <c r="C6" s="12" t="s">
        <v>6</v>
      </c>
      <c r="D6" s="13" t="n">
        <v>1122</v>
      </c>
      <c r="E6" s="14" t="s">
        <v>7</v>
      </c>
      <c r="F6" s="7"/>
      <c r="G6" s="15" t="n">
        <v>10.5</v>
      </c>
    </row>
    <row r="7" customFormat="false" ht="15" hidden="false" customHeight="false" outlineLevel="0" collapsed="false">
      <c r="A7" s="4"/>
      <c r="B7" s="11"/>
      <c r="C7" s="16"/>
      <c r="D7" s="16" t="str">
        <f aca="false">IF(D6&lt;0,"Kein sinvoller Wert","")</f>
        <v/>
      </c>
      <c r="E7" s="14"/>
      <c r="F7" s="7"/>
      <c r="G7" s="15" t="n">
        <v>14</v>
      </c>
    </row>
    <row r="8" customFormat="false" ht="18" hidden="false" customHeight="false" outlineLevel="0" collapsed="false">
      <c r="A8" s="4"/>
      <c r="B8" s="11" t="s">
        <v>8</v>
      </c>
      <c r="C8" s="12" t="s">
        <v>9</v>
      </c>
      <c r="D8" s="13" t="n">
        <v>20000</v>
      </c>
      <c r="E8" s="14" t="s">
        <v>10</v>
      </c>
      <c r="F8" s="7"/>
    </row>
    <row r="9" customFormat="false" ht="15" hidden="false" customHeight="false" outlineLevel="0" collapsed="false">
      <c r="A9" s="4"/>
      <c r="B9" s="11"/>
      <c r="C9" s="16"/>
      <c r="D9" s="16"/>
      <c r="E9" s="14"/>
      <c r="F9" s="7"/>
    </row>
    <row r="10" customFormat="false" ht="18" hidden="false" customHeight="false" outlineLevel="0" collapsed="false">
      <c r="A10" s="4"/>
      <c r="B10" s="11" t="s">
        <v>11</v>
      </c>
      <c r="C10" s="12" t="s">
        <v>12</v>
      </c>
      <c r="D10" s="13" t="n">
        <v>2</v>
      </c>
      <c r="E10" s="14" t="s">
        <v>4</v>
      </c>
      <c r="F10" s="7"/>
    </row>
    <row r="11" customFormat="false" ht="15" hidden="false" customHeight="false" outlineLevel="0" collapsed="false">
      <c r="A11" s="4"/>
      <c r="B11" s="11"/>
      <c r="C11" s="16"/>
      <c r="D11" s="16"/>
      <c r="E11" s="14"/>
      <c r="F11" s="7"/>
    </row>
    <row r="12" customFormat="false" ht="18" hidden="false" customHeight="false" outlineLevel="0" collapsed="false">
      <c r="A12" s="4"/>
      <c r="B12" s="11" t="s">
        <v>13</v>
      </c>
      <c r="C12" s="12" t="s">
        <v>14</v>
      </c>
      <c r="D12" s="13" t="n">
        <v>20000</v>
      </c>
      <c r="E12" s="14" t="s">
        <v>10</v>
      </c>
      <c r="F12" s="7"/>
    </row>
    <row r="13" customFormat="false" ht="15" hidden="false" customHeight="false" outlineLevel="0" collapsed="false">
      <c r="A13" s="4"/>
      <c r="B13" s="11"/>
      <c r="C13" s="16"/>
      <c r="D13" s="16"/>
      <c r="E13" s="14"/>
      <c r="F13" s="7"/>
    </row>
    <row r="14" customFormat="false" ht="18" hidden="false" customHeight="false" outlineLevel="0" collapsed="false">
      <c r="A14" s="4"/>
      <c r="B14" s="11" t="s">
        <v>15</v>
      </c>
      <c r="C14" s="12" t="s">
        <v>16</v>
      </c>
      <c r="D14" s="13" t="n">
        <v>6.5</v>
      </c>
      <c r="E14" s="14" t="s">
        <v>4</v>
      </c>
      <c r="F14" s="7"/>
    </row>
    <row r="15" customFormat="false" ht="11.25" hidden="false" customHeight="true" outlineLevel="0" collapsed="false">
      <c r="A15" s="4"/>
      <c r="B15" s="17"/>
      <c r="C15" s="18"/>
      <c r="D15" s="18"/>
      <c r="E15" s="19"/>
      <c r="F15" s="7"/>
    </row>
    <row r="16" customFormat="false" ht="26.25" hidden="false" customHeight="true" outlineLevel="0" collapsed="false">
      <c r="A16" s="4"/>
      <c r="B16" s="5" t="s">
        <v>17</v>
      </c>
      <c r="C16" s="6"/>
      <c r="D16" s="6"/>
      <c r="E16" s="6"/>
      <c r="F16" s="7"/>
    </row>
    <row r="17" customFormat="false" ht="15" hidden="false" customHeight="false" outlineLevel="0" collapsed="false">
      <c r="A17" s="4"/>
      <c r="B17" s="8"/>
      <c r="C17" s="9"/>
      <c r="D17" s="9"/>
      <c r="E17" s="10"/>
      <c r="F17" s="7"/>
    </row>
    <row r="18" customFormat="false" ht="18" hidden="false" customHeight="false" outlineLevel="0" collapsed="false">
      <c r="A18" s="4"/>
      <c r="B18" s="11" t="s">
        <v>18</v>
      </c>
      <c r="C18" s="12" t="s">
        <v>19</v>
      </c>
      <c r="D18" s="20" t="n">
        <f aca="false">MAX(Momente!E7:H77)</f>
        <v>117572.754285714</v>
      </c>
      <c r="E18" s="14" t="s">
        <v>20</v>
      </c>
      <c r="F18" s="7"/>
    </row>
    <row r="19" customFormat="false" ht="15" hidden="false" customHeight="false" outlineLevel="0" collapsed="false">
      <c r="A19" s="4"/>
      <c r="B19" s="11"/>
      <c r="C19" s="16"/>
      <c r="D19" s="16"/>
      <c r="E19" s="14"/>
      <c r="F19" s="7"/>
    </row>
    <row r="20" customFormat="false" ht="18.75" hidden="false" customHeight="false" outlineLevel="0" collapsed="false">
      <c r="A20" s="4"/>
      <c r="B20" s="11" t="s">
        <v>21</v>
      </c>
      <c r="C20" s="21" t="s">
        <v>22</v>
      </c>
      <c r="D20" s="20" t="n">
        <f aca="false">D18/'Eingabe QS'!D18*h/2</f>
        <v>72.9155062982621</v>
      </c>
      <c r="E20" s="14" t="s">
        <v>23</v>
      </c>
      <c r="F20" s="7"/>
    </row>
    <row r="21" customFormat="false" ht="15" hidden="false" customHeight="false" outlineLevel="0" collapsed="false">
      <c r="A21" s="4"/>
      <c r="B21" s="11"/>
      <c r="C21" s="16"/>
      <c r="D21" s="16"/>
      <c r="E21" s="14"/>
      <c r="F21" s="7"/>
    </row>
    <row r="22" customFormat="false" ht="18" hidden="false" customHeight="false" outlineLevel="0" collapsed="false">
      <c r="A22" s="4"/>
      <c r="B22" s="11" t="s">
        <v>24</v>
      </c>
      <c r="C22" s="12" t="s">
        <v>25</v>
      </c>
      <c r="D22" s="20" t="n">
        <f aca="false">VLOOKUP(D18,Momente!H7:I77,2,0)</f>
        <v>6.4</v>
      </c>
      <c r="E22" s="14" t="s">
        <v>4</v>
      </c>
      <c r="F22" s="7"/>
    </row>
    <row r="23" customFormat="false" ht="15" hidden="false" customHeight="false" outlineLevel="0" collapsed="false">
      <c r="A23" s="4"/>
      <c r="B23" s="17"/>
      <c r="C23" s="18"/>
      <c r="D23" s="18"/>
      <c r="E23" s="19"/>
      <c r="F23" s="7"/>
    </row>
    <row r="24" customFormat="false" ht="24.75" hidden="false" customHeight="true" outlineLevel="0" collapsed="false">
      <c r="A24" s="4"/>
      <c r="B24" s="5" t="s">
        <v>26</v>
      </c>
      <c r="C24" s="6"/>
      <c r="D24" s="6"/>
      <c r="E24" s="6"/>
      <c r="F24" s="7"/>
    </row>
    <row r="25" customFormat="false" ht="15" hidden="false" customHeight="false" outlineLevel="0" collapsed="false">
      <c r="A25" s="4"/>
      <c r="B25" s="6"/>
      <c r="C25" s="6"/>
      <c r="D25" s="6"/>
      <c r="E25" s="6"/>
      <c r="F25" s="7"/>
    </row>
    <row r="26" customFormat="false" ht="15" hidden="false" customHeight="false" outlineLevel="0" collapsed="false">
      <c r="A26" s="4"/>
      <c r="B26" s="6"/>
      <c r="C26" s="6"/>
      <c r="D26" s="6"/>
      <c r="E26" s="6"/>
      <c r="F26" s="7"/>
    </row>
    <row r="27" customFormat="false" ht="15" hidden="false" customHeight="false" outlineLevel="0" collapsed="false">
      <c r="A27" s="4"/>
      <c r="B27" s="6"/>
      <c r="C27" s="6"/>
      <c r="D27" s="6"/>
      <c r="E27" s="6"/>
      <c r="F27" s="7"/>
    </row>
    <row r="28" customFormat="false" ht="15" hidden="false" customHeight="false" outlineLevel="0" collapsed="false">
      <c r="A28" s="4"/>
      <c r="B28" s="6"/>
      <c r="C28" s="6"/>
      <c r="D28" s="6"/>
      <c r="E28" s="6"/>
      <c r="F28" s="7"/>
    </row>
    <row r="29" customFormat="false" ht="15" hidden="false" customHeight="false" outlineLevel="0" collapsed="false">
      <c r="A29" s="4"/>
      <c r="B29" s="6"/>
      <c r="C29" s="6"/>
      <c r="D29" s="6"/>
      <c r="E29" s="6"/>
      <c r="F29" s="7"/>
    </row>
    <row r="30" customFormat="false" ht="15" hidden="false" customHeight="false" outlineLevel="0" collapsed="false">
      <c r="A30" s="4"/>
      <c r="B30" s="6"/>
      <c r="C30" s="6"/>
      <c r="D30" s="6"/>
      <c r="E30" s="6"/>
      <c r="F30" s="7"/>
    </row>
    <row r="31" customFormat="false" ht="15" hidden="false" customHeight="false" outlineLevel="0" collapsed="false">
      <c r="A31" s="4"/>
      <c r="B31" s="6"/>
      <c r="C31" s="6"/>
      <c r="D31" s="6"/>
      <c r="E31" s="6"/>
      <c r="F31" s="7"/>
    </row>
    <row r="32" customFormat="false" ht="15" hidden="false" customHeight="false" outlineLevel="0" collapsed="false">
      <c r="A32" s="4"/>
      <c r="B32" s="6"/>
      <c r="C32" s="6"/>
      <c r="D32" s="6"/>
      <c r="E32" s="6"/>
      <c r="F32" s="7"/>
    </row>
    <row r="33" customFormat="false" ht="15" hidden="false" customHeight="false" outlineLevel="0" collapsed="false">
      <c r="A33" s="4"/>
      <c r="B33" s="6"/>
      <c r="C33" s="6"/>
      <c r="D33" s="6"/>
      <c r="E33" s="6"/>
      <c r="F33" s="7"/>
    </row>
    <row r="34" customFormat="false" ht="15" hidden="false" customHeight="false" outlineLevel="0" collapsed="false">
      <c r="A34" s="4"/>
      <c r="B34" s="6"/>
      <c r="C34" s="6"/>
      <c r="D34" s="6"/>
      <c r="E34" s="6"/>
      <c r="F34" s="7"/>
    </row>
    <row r="35" customFormat="false" ht="15" hidden="false" customHeight="false" outlineLevel="0" collapsed="false">
      <c r="A35" s="4"/>
      <c r="B35" s="6"/>
      <c r="C35" s="6"/>
      <c r="D35" s="6"/>
      <c r="E35" s="6"/>
      <c r="F35" s="7"/>
    </row>
    <row r="36" customFormat="false" ht="15" hidden="false" customHeight="false" outlineLevel="0" collapsed="false">
      <c r="A36" s="4"/>
      <c r="B36" s="6"/>
      <c r="C36" s="6"/>
      <c r="D36" s="6"/>
      <c r="E36" s="6"/>
      <c r="F36" s="7"/>
    </row>
    <row r="37" customFormat="false" ht="15" hidden="false" customHeight="false" outlineLevel="0" collapsed="false">
      <c r="A37" s="4"/>
      <c r="B37" s="6"/>
      <c r="C37" s="6"/>
      <c r="D37" s="6"/>
      <c r="E37" s="6"/>
      <c r="F37" s="7"/>
    </row>
    <row r="38" customFormat="false" ht="15" hidden="false" customHeight="false" outlineLevel="0" collapsed="false">
      <c r="A38" s="4"/>
      <c r="B38" s="6"/>
      <c r="C38" s="6"/>
      <c r="D38" s="6"/>
      <c r="E38" s="6"/>
      <c r="F38" s="7"/>
    </row>
    <row r="39" customFormat="false" ht="15" hidden="false" customHeight="false" outlineLevel="0" collapsed="false">
      <c r="A39" s="4"/>
      <c r="B39" s="6"/>
      <c r="C39" s="6"/>
      <c r="D39" s="6"/>
      <c r="E39" s="6"/>
      <c r="F39" s="7"/>
    </row>
    <row r="40" customFormat="false" ht="15" hidden="false" customHeight="false" outlineLevel="0" collapsed="false">
      <c r="A40" s="4"/>
      <c r="B40" s="6"/>
      <c r="C40" s="6"/>
      <c r="D40" s="6"/>
      <c r="E40" s="6"/>
      <c r="F40" s="7"/>
    </row>
    <row r="41" customFormat="false" ht="15" hidden="false" customHeight="false" outlineLevel="0" collapsed="false">
      <c r="A41" s="4"/>
      <c r="B41" s="6"/>
      <c r="C41" s="6"/>
      <c r="D41" s="6"/>
      <c r="E41" s="6"/>
      <c r="F41" s="7"/>
    </row>
    <row r="42" customFormat="false" ht="15" hidden="false" customHeight="false" outlineLevel="0" collapsed="false">
      <c r="A42" s="4"/>
      <c r="B42" s="6"/>
      <c r="C42" s="6"/>
      <c r="D42" s="6"/>
      <c r="E42" s="6"/>
      <c r="F42" s="7"/>
    </row>
    <row r="43" customFormat="false" ht="15" hidden="false" customHeight="false" outlineLevel="0" collapsed="false">
      <c r="A43" s="4"/>
      <c r="B43" s="6"/>
      <c r="C43" s="6"/>
      <c r="D43" s="6"/>
      <c r="E43" s="6"/>
      <c r="F43" s="7"/>
    </row>
    <row r="44" customFormat="false" ht="15" hidden="false" customHeight="false" outlineLevel="0" collapsed="false">
      <c r="A44" s="4"/>
      <c r="B44" s="6"/>
      <c r="C44" s="6"/>
      <c r="D44" s="6"/>
      <c r="E44" s="6"/>
      <c r="F44" s="7"/>
    </row>
    <row r="45" customFormat="false" ht="15" hidden="false" customHeight="false" outlineLevel="0" collapsed="false">
      <c r="A45" s="4"/>
      <c r="B45" s="6"/>
      <c r="C45" s="6"/>
      <c r="D45" s="6"/>
      <c r="E45" s="6"/>
      <c r="F45" s="7"/>
    </row>
    <row r="46" customFormat="false" ht="15" hidden="false" customHeight="false" outlineLevel="0" collapsed="false">
      <c r="A46" s="22"/>
      <c r="B46" s="23"/>
      <c r="C46" s="23"/>
      <c r="D46" s="23"/>
      <c r="E46" s="23"/>
      <c r="F46" s="24"/>
    </row>
  </sheetData>
  <sheetProtection sheet="false"/>
  <mergeCells count="1">
    <mergeCell ref="B1:E1"/>
  </mergeCells>
  <dataValidations count="1">
    <dataValidation allowBlank="true" error="Sie können nur die vorgegebenen Werte auswählen" errorTitle="Bitte beachten" operator="between" prompt="Wählen sie die Länge ihres Trägers aus" showDropDown="false" showErrorMessage="true" showInputMessage="true" sqref="D4" type="list">
      <formula1>Länge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14285714285714" collapsed="true"/>
    <col min="2" max="2" hidden="false" style="0" width="33.2908163265306" collapsed="true"/>
    <col min="3" max="5" hidden="false" style="0" width="10.7295918367347" collapsed="true"/>
    <col min="6" max="6" hidden="false" style="0" width="2.85204081632653" collapsed="true"/>
    <col min="7" max="1025" hidden="false" style="0" width="10.7295918367347" collapsed="true"/>
  </cols>
  <sheetData>
    <row r="1" customFormat="false" ht="18.75" hidden="false" customHeight="false" outlineLevel="0" collapsed="false">
      <c r="A1" s="1"/>
      <c r="B1" s="2" t="s">
        <v>27</v>
      </c>
      <c r="C1" s="2"/>
      <c r="D1" s="2"/>
      <c r="E1" s="2"/>
      <c r="F1" s="3"/>
      <c r="G1"/>
    </row>
    <row r="2" customFormat="false" ht="24.75" hidden="false" customHeight="true" outlineLevel="0" collapsed="false">
      <c r="A2" s="4"/>
      <c r="B2" s="5" t="s">
        <v>1</v>
      </c>
      <c r="C2" s="6"/>
      <c r="D2" s="6"/>
      <c r="E2" s="6"/>
      <c r="F2" s="7"/>
    </row>
    <row r="3" customFormat="false" ht="15" hidden="false" customHeight="false" outlineLevel="0" collapsed="false">
      <c r="A3" s="4"/>
      <c r="B3" s="8"/>
      <c r="C3" s="9"/>
      <c r="D3" s="9"/>
      <c r="E3" s="10"/>
      <c r="F3" s="7"/>
    </row>
    <row r="4" customFormat="false" ht="15" hidden="false" customHeight="false" outlineLevel="0" collapsed="false">
      <c r="A4" s="4"/>
      <c r="B4" s="11" t="s">
        <v>28</v>
      </c>
      <c r="C4" s="12" t="s">
        <v>29</v>
      </c>
      <c r="D4" s="25" t="n">
        <v>30</v>
      </c>
      <c r="E4" s="14" t="s">
        <v>30</v>
      </c>
      <c r="F4" s="7"/>
    </row>
    <row r="5" customFormat="false" ht="15" hidden="false" customHeight="false" outlineLevel="0" collapsed="false">
      <c r="A5" s="4"/>
      <c r="B5" s="11"/>
      <c r="C5" s="16"/>
      <c r="D5" s="26"/>
      <c r="E5" s="14"/>
      <c r="F5" s="7"/>
    </row>
    <row r="6" customFormat="false" ht="15" hidden="false" customHeight="false" outlineLevel="0" collapsed="false">
      <c r="A6" s="4"/>
      <c r="B6" s="11" t="s">
        <v>31</v>
      </c>
      <c r="C6" s="12" t="s">
        <v>32</v>
      </c>
      <c r="D6" s="25" t="n">
        <v>30</v>
      </c>
      <c r="E6" s="14" t="s">
        <v>30</v>
      </c>
      <c r="F6" s="7"/>
    </row>
    <row r="7" customFormat="false" ht="15" hidden="false" customHeight="false" outlineLevel="0" collapsed="false">
      <c r="A7" s="4"/>
      <c r="B7" s="11"/>
      <c r="C7" s="16"/>
      <c r="D7" s="26"/>
      <c r="E7" s="14"/>
      <c r="F7" s="7"/>
    </row>
    <row r="8" customFormat="false" ht="15" hidden="false" customHeight="false" outlineLevel="0" collapsed="false">
      <c r="A8" s="4"/>
      <c r="B8" s="11" t="s">
        <v>33</v>
      </c>
      <c r="C8" s="12" t="s">
        <v>34</v>
      </c>
      <c r="D8" s="25" t="n">
        <v>1.1</v>
      </c>
      <c r="E8" s="14" t="s">
        <v>30</v>
      </c>
      <c r="F8" s="7"/>
    </row>
    <row r="9" customFormat="false" ht="15" hidden="false" customHeight="false" outlineLevel="0" collapsed="false">
      <c r="A9" s="4"/>
      <c r="B9" s="11"/>
      <c r="C9" s="16"/>
      <c r="D9" s="26"/>
      <c r="E9" s="14"/>
      <c r="F9" s="7"/>
    </row>
    <row r="10" customFormat="false" ht="15" hidden="false" customHeight="false" outlineLevel="0" collapsed="false">
      <c r="A10" s="4"/>
      <c r="B10" s="11" t="s">
        <v>35</v>
      </c>
      <c r="C10" s="12" t="s">
        <v>36</v>
      </c>
      <c r="D10" s="25" t="n">
        <v>1.9</v>
      </c>
      <c r="E10" s="14" t="s">
        <v>30</v>
      </c>
      <c r="F10" s="7"/>
    </row>
    <row r="11" customFormat="false" ht="15" hidden="false" customHeight="false" outlineLevel="0" collapsed="false">
      <c r="A11" s="4"/>
      <c r="B11" s="11"/>
      <c r="C11" s="16"/>
      <c r="D11" s="16"/>
      <c r="E11" s="14"/>
      <c r="F11" s="7"/>
    </row>
    <row r="12" customFormat="false" ht="18" hidden="false" customHeight="false" outlineLevel="0" collapsed="false">
      <c r="A12" s="4"/>
      <c r="B12" s="11" t="s">
        <v>37</v>
      </c>
      <c r="C12" s="21" t="s">
        <v>38</v>
      </c>
      <c r="D12" s="25" t="n">
        <v>7850</v>
      </c>
      <c r="E12" s="14" t="s">
        <v>39</v>
      </c>
      <c r="F12" s="7"/>
    </row>
    <row r="13" customFormat="false" ht="15" hidden="false" customHeight="false" outlineLevel="0" collapsed="false">
      <c r="A13" s="4"/>
      <c r="B13" s="17"/>
      <c r="C13" s="18"/>
      <c r="D13" s="18"/>
      <c r="E13" s="19"/>
      <c r="F13" s="7"/>
    </row>
    <row r="14" customFormat="false" ht="28.5" hidden="false" customHeight="true" outlineLevel="0" collapsed="false">
      <c r="A14" s="4"/>
      <c r="B14" s="5" t="s">
        <v>17</v>
      </c>
      <c r="C14" s="6"/>
      <c r="D14" s="6"/>
      <c r="E14" s="6"/>
      <c r="F14" s="7"/>
    </row>
    <row r="15" customFormat="false" ht="15" hidden="false" customHeight="false" outlineLevel="0" collapsed="false">
      <c r="A15" s="4"/>
      <c r="B15" s="8"/>
      <c r="C15" s="9"/>
      <c r="D15" s="9"/>
      <c r="E15" s="10"/>
      <c r="F15" s="7"/>
    </row>
    <row r="16" customFormat="false" ht="17.25" hidden="false" customHeight="false" outlineLevel="0" collapsed="false">
      <c r="A16" s="4"/>
      <c r="B16" s="11" t="s">
        <v>40</v>
      </c>
      <c r="C16" s="12" t="s">
        <v>41</v>
      </c>
      <c r="D16" s="20" t="n">
        <f aca="false">(D10*D6*2)+((D4-2*D10)*D8)</f>
        <v>142.82</v>
      </c>
      <c r="E16" s="14" t="s">
        <v>42</v>
      </c>
      <c r="F16" s="7"/>
    </row>
    <row r="17" customFormat="false" ht="15" hidden="false" customHeight="false" outlineLevel="0" collapsed="false">
      <c r="A17" s="4"/>
      <c r="B17" s="11"/>
      <c r="C17" s="16"/>
      <c r="D17" s="16"/>
      <c r="E17" s="14"/>
      <c r="F17" s="7"/>
    </row>
    <row r="18" customFormat="false" ht="18.75" hidden="false" customHeight="false" outlineLevel="0" collapsed="false">
      <c r="A18" s="4"/>
      <c r="B18" s="11" t="s">
        <v>43</v>
      </c>
      <c r="C18" s="12" t="s">
        <v>44</v>
      </c>
      <c r="D18" s="20" t="n">
        <f aca="false">(b*h^3-(b-s_1)*(h-2*t)^3)/12</f>
        <v>24186.7800666667</v>
      </c>
      <c r="E18" s="14" t="s">
        <v>45</v>
      </c>
      <c r="F18" s="7"/>
    </row>
    <row r="19" customFormat="false" ht="15" hidden="false" customHeight="false" outlineLevel="0" collapsed="false">
      <c r="A19" s="4"/>
      <c r="B19" s="11"/>
      <c r="C19" s="16"/>
      <c r="D19" s="16"/>
      <c r="E19" s="14"/>
      <c r="F19" s="7"/>
    </row>
    <row r="20" customFormat="false" ht="18" hidden="false" customHeight="false" outlineLevel="0" collapsed="false">
      <c r="A20" s="4"/>
      <c r="B20" s="11" t="s">
        <v>46</v>
      </c>
      <c r="C20" s="12" t="s">
        <v>47</v>
      </c>
      <c r="D20" s="20" t="n">
        <f aca="false">((D16/10000)*D12)*10</f>
        <v>1121.137</v>
      </c>
      <c r="E20" s="14" t="s">
        <v>7</v>
      </c>
      <c r="F20" s="7"/>
    </row>
    <row r="21" customFormat="false" ht="15" hidden="false" customHeight="false" outlineLevel="0" collapsed="false">
      <c r="A21" s="4"/>
      <c r="B21" s="17"/>
      <c r="C21" s="18"/>
      <c r="D21" s="18"/>
      <c r="E21" s="19"/>
      <c r="F21" s="7"/>
    </row>
    <row r="22" customFormat="false" ht="29.25" hidden="false" customHeight="true" outlineLevel="0" collapsed="false">
      <c r="A22" s="4"/>
      <c r="B22" s="5" t="s">
        <v>48</v>
      </c>
      <c r="C22" s="6"/>
      <c r="D22" s="6"/>
      <c r="E22" s="6"/>
      <c r="F22" s="7"/>
    </row>
    <row r="23" customFormat="false" ht="15" hidden="false" customHeight="false" outlineLevel="0" collapsed="false">
      <c r="A23" s="4"/>
      <c r="B23" s="6"/>
      <c r="C23" s="6"/>
      <c r="D23" s="6"/>
      <c r="E23" s="6"/>
      <c r="F23" s="7"/>
    </row>
    <row r="24" customFormat="false" ht="15" hidden="false" customHeight="false" outlineLevel="0" collapsed="false">
      <c r="A24" s="4"/>
      <c r="B24" s="6"/>
      <c r="C24" s="6"/>
      <c r="D24" s="6"/>
      <c r="E24" s="6"/>
      <c r="F24" s="7"/>
    </row>
    <row r="25" customFormat="false" ht="15" hidden="false" customHeight="false" outlineLevel="0" collapsed="false">
      <c r="A25" s="4"/>
      <c r="B25" s="6"/>
      <c r="C25" s="6"/>
      <c r="D25" s="6"/>
      <c r="E25" s="6"/>
      <c r="F25" s="7"/>
    </row>
    <row r="26" customFormat="false" ht="15" hidden="false" customHeight="false" outlineLevel="0" collapsed="false">
      <c r="A26" s="4"/>
      <c r="B26" s="6"/>
      <c r="C26" s="6"/>
      <c r="D26" s="6"/>
      <c r="E26" s="6"/>
      <c r="F26" s="7"/>
    </row>
    <row r="27" customFormat="false" ht="15" hidden="false" customHeight="false" outlineLevel="0" collapsed="false">
      <c r="A27" s="4"/>
      <c r="B27" s="6"/>
      <c r="C27" s="6"/>
      <c r="D27" s="6"/>
      <c r="E27" s="6"/>
      <c r="F27" s="7"/>
    </row>
    <row r="28" customFormat="false" ht="15" hidden="false" customHeight="false" outlineLevel="0" collapsed="false">
      <c r="A28" s="4"/>
      <c r="B28" s="6"/>
      <c r="C28" s="6"/>
      <c r="D28" s="6"/>
      <c r="E28" s="6"/>
      <c r="F28" s="7"/>
    </row>
    <row r="29" customFormat="false" ht="15" hidden="false" customHeight="false" outlineLevel="0" collapsed="false">
      <c r="A29" s="4"/>
      <c r="B29" s="6"/>
      <c r="C29" s="6"/>
      <c r="D29" s="6"/>
      <c r="E29" s="6"/>
      <c r="F29" s="7"/>
    </row>
    <row r="30" customFormat="false" ht="15" hidden="false" customHeight="false" outlineLevel="0" collapsed="false">
      <c r="A30" s="4"/>
      <c r="B30" s="6"/>
      <c r="C30" s="6"/>
      <c r="D30" s="6"/>
      <c r="E30" s="6"/>
      <c r="F30" s="7"/>
    </row>
    <row r="31" customFormat="false" ht="15" hidden="false" customHeight="false" outlineLevel="0" collapsed="false">
      <c r="A31" s="4"/>
      <c r="B31" s="6"/>
      <c r="C31" s="6"/>
      <c r="D31" s="6"/>
      <c r="E31" s="6"/>
      <c r="F31" s="7"/>
    </row>
    <row r="32" customFormat="false" ht="15" hidden="false" customHeight="false" outlineLevel="0" collapsed="false">
      <c r="A32" s="4"/>
      <c r="B32" s="6"/>
      <c r="C32" s="6"/>
      <c r="D32" s="6"/>
      <c r="E32" s="6"/>
      <c r="F32" s="7"/>
    </row>
    <row r="33" customFormat="false" ht="15" hidden="false" customHeight="false" outlineLevel="0" collapsed="false">
      <c r="A33" s="4"/>
      <c r="B33" s="6"/>
      <c r="C33" s="6"/>
      <c r="D33" s="6"/>
      <c r="E33" s="6"/>
      <c r="F33" s="7"/>
    </row>
    <row r="34" customFormat="false" ht="15" hidden="false" customHeight="false" outlineLevel="0" collapsed="false">
      <c r="A34" s="4"/>
      <c r="B34" s="6"/>
      <c r="C34" s="6"/>
      <c r="D34" s="6"/>
      <c r="E34" s="6"/>
      <c r="F34" s="7"/>
    </row>
    <row r="35" customFormat="false" ht="15" hidden="false" customHeight="false" outlineLevel="0" collapsed="false">
      <c r="A35" s="4"/>
      <c r="B35" s="6"/>
      <c r="C35" s="6"/>
      <c r="D35" s="6"/>
      <c r="E35" s="6"/>
      <c r="F35" s="7"/>
    </row>
    <row r="36" customFormat="false" ht="15" hidden="false" customHeight="false" outlineLevel="0" collapsed="false">
      <c r="A36" s="4"/>
      <c r="B36" s="6"/>
      <c r="C36" s="6"/>
      <c r="D36" s="6"/>
      <c r="E36" s="6"/>
      <c r="F36" s="7"/>
    </row>
    <row r="37" customFormat="false" ht="15" hidden="false" customHeight="false" outlineLevel="0" collapsed="false">
      <c r="A37" s="22"/>
      <c r="B37" s="23"/>
      <c r="C37" s="23"/>
      <c r="D37" s="23"/>
      <c r="E37" s="23"/>
      <c r="F37" s="24"/>
    </row>
  </sheetData>
  <sheetProtection sheet="false"/>
  <mergeCells count="1">
    <mergeCell ref="B1:E1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9.5714285714286" collapsed="true"/>
    <col min="2" max="2" hidden="false" style="0" width="16.5663265306122" collapsed="true"/>
    <col min="3" max="3" hidden="false" style="0" width="15.1479591836735" collapsed="true"/>
    <col min="4" max="4" hidden="false" style="0" width="6.00510204081633" collapsed="true"/>
    <col min="5" max="5" hidden="false" style="0" width="18.1428571428571" collapsed="true"/>
    <col min="6" max="6" hidden="false" style="0" width="14.280612244898" collapsed="true"/>
    <col min="7" max="7" hidden="false" style="0" width="14.4285714285714" collapsed="true"/>
    <col min="8" max="1025" hidden="false" style="0" width="10.7295918367347" collapsed="true"/>
  </cols>
  <sheetData>
    <row r="1" customFormat="false" ht="33" hidden="false" customHeight="false" outlineLevel="0" collapsed="false">
      <c r="A1" s="27" t="s">
        <v>49</v>
      </c>
      <c r="B1" s="27" t="s">
        <v>50</v>
      </c>
      <c r="C1" s="27" t="s">
        <v>51</v>
      </c>
      <c r="D1" s="28"/>
      <c r="E1" s="27" t="s">
        <v>52</v>
      </c>
      <c r="F1" s="27" t="s">
        <v>53</v>
      </c>
      <c r="G1" s="27" t="s">
        <v>54</v>
      </c>
      <c r="H1"/>
    </row>
    <row r="2" customFormat="false" ht="15" hidden="false" customHeight="false" outlineLevel="0" collapsed="false">
      <c r="A2" s="29" t="s">
        <v>4</v>
      </c>
      <c r="B2" s="29" t="s">
        <v>4</v>
      </c>
      <c r="C2" s="29" t="s">
        <v>4</v>
      </c>
      <c r="D2" s="28"/>
      <c r="E2" s="29" t="s">
        <v>7</v>
      </c>
      <c r="F2" s="29" t="s">
        <v>10</v>
      </c>
      <c r="G2" s="29" t="s">
        <v>10</v>
      </c>
    </row>
    <row r="3" customFormat="false" ht="15" hidden="false" customHeight="false" outlineLevel="0" collapsed="false">
      <c r="A3" s="30" t="n">
        <f aca="false">Ergebnisse!D10</f>
        <v>2</v>
      </c>
      <c r="B3" s="30" t="n">
        <f aca="false">Ergebnisse!D14</f>
        <v>6.5</v>
      </c>
      <c r="C3" s="30" t="n">
        <f aca="false">Ergebnisse!D4</f>
        <v>14</v>
      </c>
      <c r="D3" s="28"/>
      <c r="E3" s="31" t="n">
        <f aca="false">Ergebnisse!D6</f>
        <v>1122</v>
      </c>
      <c r="F3" s="31" t="n">
        <f aca="false">Ergebnisse!D8</f>
        <v>20000</v>
      </c>
      <c r="G3" s="31" t="n">
        <f aca="false">Ergebnisse!D12</f>
        <v>20000</v>
      </c>
    </row>
    <row r="4" customFormat="false" ht="15" hidden="false" customHeight="false" outlineLevel="0" collapsed="false">
      <c r="D4" s="28"/>
    </row>
    <row r="5" customFormat="false" ht="18" hidden="false" customHeight="false" outlineLevel="0" collapsed="false">
      <c r="A5" s="32" t="s">
        <v>55</v>
      </c>
      <c r="B5" s="32" t="s">
        <v>56</v>
      </c>
      <c r="C5" s="32" t="s">
        <v>57</v>
      </c>
      <c r="D5" s="28"/>
      <c r="E5" s="32" t="s">
        <v>58</v>
      </c>
      <c r="F5" s="32" t="s">
        <v>59</v>
      </c>
      <c r="G5" s="32" t="s">
        <v>60</v>
      </c>
      <c r="H5" s="32" t="s">
        <v>61</v>
      </c>
      <c r="I5" s="32" t="s">
        <v>55</v>
      </c>
    </row>
    <row r="6" customFormat="false" ht="15" hidden="false" customHeight="false" outlineLevel="0" collapsed="false">
      <c r="A6" s="32" t="s">
        <v>4</v>
      </c>
      <c r="B6" s="32" t="s">
        <v>4</v>
      </c>
      <c r="C6" s="32" t="s">
        <v>4</v>
      </c>
      <c r="D6" s="28"/>
      <c r="E6" s="32" t="s">
        <v>20</v>
      </c>
      <c r="F6" s="32" t="s">
        <v>20</v>
      </c>
      <c r="G6" s="32" t="s">
        <v>20</v>
      </c>
      <c r="H6" s="32" t="s">
        <v>20</v>
      </c>
      <c r="I6" s="32" t="s">
        <v>4</v>
      </c>
    </row>
    <row r="7" customFormat="false" ht="15" hidden="false" customHeight="false" outlineLevel="0" collapsed="false">
      <c r="A7" s="33" t="n">
        <v>0</v>
      </c>
      <c r="B7" s="34" t="n">
        <f aca="false">A7/Ergebnisse!$D$4</f>
        <v>0</v>
      </c>
      <c r="C7" s="34" t="n">
        <f aca="false">(Ergebnisse!$D$4-Momente!A7)/Ergebnisse!$D$4</f>
        <v>1</v>
      </c>
      <c r="E7" s="33" t="n">
        <f aca="false">PRODUCT(B7*C7)/2*Ergebnisse!$D$6*Ergebnisse!$D$4*Ergebnisse!$D$4</f>
        <v>0</v>
      </c>
      <c r="F7" s="33" t="n">
        <f aca="false">IF(A7&gt;Ergebnisse!$D$10,Momente!C7*Ergebnisse!$D$10*Ergebnisse!$D$8,B7*(Ergebnisse!$D$4-Ergebnisse!$D$10)*Ergebnisse!$D$8)</f>
        <v>0</v>
      </c>
      <c r="G7" s="33" t="n">
        <f aca="false">IF(A7&gt;Ergebnisse!$D$14,Momente!C7*Ergebnisse!$D$14*Ergebnisse!$D$12,B7*(Ergebnisse!$D$4-Ergebnisse!$D$14)*Ergebnisse!$D$12)</f>
        <v>0</v>
      </c>
      <c r="H7" s="33" t="n">
        <f aca="false">E7+F7+G7</f>
        <v>0</v>
      </c>
      <c r="I7" s="33" t="n">
        <v>0</v>
      </c>
    </row>
    <row r="8" customFormat="false" ht="15" hidden="false" customHeight="false" outlineLevel="0" collapsed="false">
      <c r="A8" s="33" t="n">
        <f aca="false">Ergebnisse!$D$4/70</f>
        <v>0.2</v>
      </c>
      <c r="B8" s="34" t="n">
        <f aca="false">A8/Ergebnisse!$D$4</f>
        <v>0.0142857142857143</v>
      </c>
      <c r="C8" s="34" t="n">
        <f aca="false">(Ergebnisse!$D$4-Momente!A8)/Ergebnisse!$D$4</f>
        <v>0.985714285714286</v>
      </c>
      <c r="E8" s="33" t="n">
        <f aca="false">PRODUCT(B8*C8)/2*Ergebnisse!$D$6*Ergebnisse!$D$4*Ergebnisse!$D$4</f>
        <v>1548.36</v>
      </c>
      <c r="F8" s="33" t="n">
        <f aca="false">IF(A8&gt;Ergebnisse!$D$10,Momente!C8*Ergebnisse!$D$10*Ergebnisse!$D$8,B8*(Ergebnisse!$D$4-Ergebnisse!$D$10)*Ergebnisse!$D$8)</f>
        <v>3428.57142857143</v>
      </c>
      <c r="G8" s="33" t="n">
        <f aca="false">IF(A8&gt;Ergebnisse!$D$14,Momente!C8*Ergebnisse!$D$14*Ergebnisse!$D$12,B8*(Ergebnisse!$D$4-Ergebnisse!$D$14)*Ergebnisse!$D$12)</f>
        <v>2142.85714285714</v>
      </c>
      <c r="H8" s="33" t="n">
        <f aca="false">E8+F8+G8</f>
        <v>7119.78857142857</v>
      </c>
      <c r="I8" s="33" t="n">
        <f aca="false">Ergebnisse!$D$4/70</f>
        <v>0.2</v>
      </c>
    </row>
    <row r="9" customFormat="false" ht="15" hidden="false" customHeight="false" outlineLevel="0" collapsed="false">
      <c r="A9" s="33" t="n">
        <f aca="false">Ergebnisse!$D$4/70+A8</f>
        <v>0.4</v>
      </c>
      <c r="B9" s="34" t="n">
        <f aca="false">A9/Ergebnisse!$D$4</f>
        <v>0.0285714285714286</v>
      </c>
      <c r="C9" s="34" t="n">
        <f aca="false">(Ergebnisse!$D$4-Momente!A9)/Ergebnisse!$D$4</f>
        <v>0.971428571428571</v>
      </c>
      <c r="E9" s="33" t="n">
        <f aca="false">PRODUCT(B9*C9)/2*Ergebnisse!$D$6*Ergebnisse!$D$4*Ergebnisse!$D$4</f>
        <v>3051.84</v>
      </c>
      <c r="F9" s="33" t="n">
        <f aca="false">IF(A9&gt;Ergebnisse!$D$10,Momente!C9*Ergebnisse!$D$10*Ergebnisse!$D$8,B9*(Ergebnisse!$D$4-Ergebnisse!$D$10)*Ergebnisse!$D$8)</f>
        <v>6857.14285714286</v>
      </c>
      <c r="G9" s="33" t="n">
        <f aca="false">IF(A9&gt;Ergebnisse!$D$14,Momente!C9*Ergebnisse!$D$14*Ergebnisse!$D$12,B9*(Ergebnisse!$D$4-Ergebnisse!$D$14)*Ergebnisse!$D$12)</f>
        <v>4285.71428571429</v>
      </c>
      <c r="H9" s="33" t="n">
        <f aca="false">E9+F9+G9</f>
        <v>14194.6971428571</v>
      </c>
      <c r="I9" s="33" t="n">
        <f aca="false">Ergebnisse!$D$4/70+I8</f>
        <v>0.4</v>
      </c>
    </row>
    <row r="10" customFormat="false" ht="15" hidden="false" customHeight="false" outlineLevel="0" collapsed="false">
      <c r="A10" s="33" t="n">
        <f aca="false">Ergebnisse!$D$4/70+A9</f>
        <v>0.6</v>
      </c>
      <c r="B10" s="34" t="n">
        <f aca="false">A10/Ergebnisse!$D$4</f>
        <v>0.0428571428571429</v>
      </c>
      <c r="C10" s="34" t="n">
        <f aca="false">(Ergebnisse!$D$4-Momente!A10)/Ergebnisse!$D$4</f>
        <v>0.957142857142857</v>
      </c>
      <c r="E10" s="33" t="n">
        <f aca="false">PRODUCT(B10*C10)/2*Ergebnisse!$D$6*Ergebnisse!$D$4*Ergebnisse!$D$4</f>
        <v>4510.44</v>
      </c>
      <c r="F10" s="33" t="n">
        <f aca="false">IF(A10&gt;Ergebnisse!$D$10,Momente!C10*Ergebnisse!$D$10*Ergebnisse!$D$8,B10*(Ergebnisse!$D$4-Ergebnisse!$D$10)*Ergebnisse!$D$8)</f>
        <v>10285.7142857143</v>
      </c>
      <c r="G10" s="33" t="n">
        <f aca="false">IF(A10&gt;Ergebnisse!$D$14,Momente!C10*Ergebnisse!$D$14*Ergebnisse!$D$12,B10*(Ergebnisse!$D$4-Ergebnisse!$D$14)*Ergebnisse!$D$12)</f>
        <v>6428.57142857143</v>
      </c>
      <c r="H10" s="33" t="n">
        <f aca="false">E10+F10+G10</f>
        <v>21224.7257142857</v>
      </c>
      <c r="I10" s="33" t="n">
        <f aca="false">Ergebnisse!$D$4/70+I9</f>
        <v>0.6</v>
      </c>
    </row>
    <row r="11" customFormat="false" ht="15" hidden="false" customHeight="false" outlineLevel="0" collapsed="false">
      <c r="A11" s="33" t="n">
        <f aca="false">Ergebnisse!$D$4/70+A10</f>
        <v>0.8</v>
      </c>
      <c r="B11" s="34" t="n">
        <f aca="false">A11/Ergebnisse!$D$4</f>
        <v>0.0571428571428571</v>
      </c>
      <c r="C11" s="34" t="n">
        <f aca="false">(Ergebnisse!$D$4-Momente!A11)/Ergebnisse!$D$4</f>
        <v>0.942857142857143</v>
      </c>
      <c r="E11" s="33" t="n">
        <f aca="false">PRODUCT(B11*C11)/2*Ergebnisse!$D$6*Ergebnisse!$D$4*Ergebnisse!$D$4</f>
        <v>5924.16</v>
      </c>
      <c r="F11" s="33" t="n">
        <f aca="false">IF(A11&gt;Ergebnisse!$D$10,Momente!C11*Ergebnisse!$D$10*Ergebnisse!$D$8,B11*(Ergebnisse!$D$4-Ergebnisse!$D$10)*Ergebnisse!$D$8)</f>
        <v>13714.2857142857</v>
      </c>
      <c r="G11" s="33" t="n">
        <f aca="false">IF(A11&gt;Ergebnisse!$D$14,Momente!C11*Ergebnisse!$D$14*Ergebnisse!$D$12,B11*(Ergebnisse!$D$4-Ergebnisse!$D$14)*Ergebnisse!$D$12)</f>
        <v>8571.42857142857</v>
      </c>
      <c r="H11" s="33" t="n">
        <f aca="false">E11+F11+G11</f>
        <v>28209.8742857143</v>
      </c>
      <c r="I11" s="33" t="n">
        <f aca="false">Ergebnisse!$D$4/70+I10</f>
        <v>0.8</v>
      </c>
    </row>
    <row r="12" customFormat="false" ht="15" hidden="false" customHeight="false" outlineLevel="0" collapsed="false">
      <c r="A12" s="33" t="n">
        <f aca="false">Ergebnisse!$D$4/70+A11</f>
        <v>1</v>
      </c>
      <c r="B12" s="34" t="n">
        <f aca="false">A12/Ergebnisse!$D$4</f>
        <v>0.0714285714285714</v>
      </c>
      <c r="C12" s="34" t="n">
        <f aca="false">(Ergebnisse!$D$4-Momente!A12)/Ergebnisse!$D$4</f>
        <v>0.928571428571429</v>
      </c>
      <c r="E12" s="33" t="n">
        <f aca="false">PRODUCT(B12*C12)/2*Ergebnisse!$D$6*Ergebnisse!$D$4*Ergebnisse!$D$4</f>
        <v>7293</v>
      </c>
      <c r="F12" s="33" t="n">
        <f aca="false">IF(A12&gt;Ergebnisse!$D$10,Momente!C12*Ergebnisse!$D$10*Ergebnisse!$D$8,B12*(Ergebnisse!$D$4-Ergebnisse!$D$10)*Ergebnisse!$D$8)</f>
        <v>17142.8571428571</v>
      </c>
      <c r="G12" s="33" t="n">
        <f aca="false">IF(A12&gt;Ergebnisse!$D$14,Momente!C12*Ergebnisse!$D$14*Ergebnisse!$D$12,B12*(Ergebnisse!$D$4-Ergebnisse!$D$14)*Ergebnisse!$D$12)</f>
        <v>10714.2857142857</v>
      </c>
      <c r="H12" s="33" t="n">
        <f aca="false">E12+F12+G12</f>
        <v>35150.1428571429</v>
      </c>
      <c r="I12" s="33" t="n">
        <f aca="false">Ergebnisse!$D$4/70+I11</f>
        <v>1</v>
      </c>
    </row>
    <row r="13" customFormat="false" ht="15" hidden="false" customHeight="false" outlineLevel="0" collapsed="false">
      <c r="A13" s="33" t="n">
        <f aca="false">Ergebnisse!$D$4/70+A12</f>
        <v>1.2</v>
      </c>
      <c r="B13" s="34" t="n">
        <f aca="false">A13/Ergebnisse!$D$4</f>
        <v>0.0857142857142857</v>
      </c>
      <c r="C13" s="34" t="n">
        <f aca="false">(Ergebnisse!$D$4-Momente!A13)/Ergebnisse!$D$4</f>
        <v>0.914285714285714</v>
      </c>
      <c r="E13" s="33" t="n">
        <f aca="false">PRODUCT(B13*C13)/2*Ergebnisse!$D$6*Ergebnisse!$D$4*Ergebnisse!$D$4</f>
        <v>8616.96</v>
      </c>
      <c r="F13" s="33" t="n">
        <f aca="false">IF(A13&gt;Ergebnisse!$D$10,Momente!C13*Ergebnisse!$D$10*Ergebnisse!$D$8,B13*(Ergebnisse!$D$4-Ergebnisse!$D$10)*Ergebnisse!$D$8)</f>
        <v>20571.4285714286</v>
      </c>
      <c r="G13" s="33" t="n">
        <f aca="false">IF(A13&gt;Ergebnisse!$D$14,Momente!C13*Ergebnisse!$D$14*Ergebnisse!$D$12,B13*(Ergebnisse!$D$4-Ergebnisse!$D$14)*Ergebnisse!$D$12)</f>
        <v>12857.1428571429</v>
      </c>
      <c r="H13" s="33" t="n">
        <f aca="false">E13+F13+G13</f>
        <v>42045.5314285714</v>
      </c>
      <c r="I13" s="33" t="n">
        <f aca="false">Ergebnisse!$D$4/70+I12</f>
        <v>1.2</v>
      </c>
    </row>
    <row r="14" customFormat="false" ht="15" hidden="false" customHeight="false" outlineLevel="0" collapsed="false">
      <c r="A14" s="33" t="n">
        <f aca="false">Ergebnisse!$D$4/70+A13</f>
        <v>1.4</v>
      </c>
      <c r="B14" s="34" t="n">
        <f aca="false">A14/Ergebnisse!$D$4</f>
        <v>0.1</v>
      </c>
      <c r="C14" s="34" t="n">
        <f aca="false">(Ergebnisse!$D$4-Momente!A14)/Ergebnisse!$D$4</f>
        <v>0.9</v>
      </c>
      <c r="E14" s="33" t="n">
        <f aca="false">PRODUCT(B14*C14)/2*Ergebnisse!$D$6*Ergebnisse!$D$4*Ergebnisse!$D$4</f>
        <v>9896.04</v>
      </c>
      <c r="F14" s="33" t="n">
        <f aca="false">IF(A14&gt;Ergebnisse!$D$10,Momente!C14*Ergebnisse!$D$10*Ergebnisse!$D$8,B14*(Ergebnisse!$D$4-Ergebnisse!$D$10)*Ergebnisse!$D$8)</f>
        <v>24000</v>
      </c>
      <c r="G14" s="33" t="n">
        <f aca="false">IF(A14&gt;Ergebnisse!$D$14,Momente!C14*Ergebnisse!$D$14*Ergebnisse!$D$12,B14*(Ergebnisse!$D$4-Ergebnisse!$D$14)*Ergebnisse!$D$12)</f>
        <v>15000</v>
      </c>
      <c r="H14" s="33" t="n">
        <f aca="false">E14+F14+G14</f>
        <v>48896.04</v>
      </c>
      <c r="I14" s="33" t="n">
        <f aca="false">Ergebnisse!$D$4/70+I13</f>
        <v>1.4</v>
      </c>
    </row>
    <row r="15" customFormat="false" ht="15" hidden="false" customHeight="false" outlineLevel="0" collapsed="false">
      <c r="A15" s="33" t="n">
        <f aca="false">Ergebnisse!$D$4/70+A14</f>
        <v>1.6</v>
      </c>
      <c r="B15" s="34" t="n">
        <f aca="false">A15/Ergebnisse!$D$4</f>
        <v>0.114285714285714</v>
      </c>
      <c r="C15" s="34" t="n">
        <f aca="false">(Ergebnisse!$D$4-Momente!A15)/Ergebnisse!$D$4</f>
        <v>0.885714285714286</v>
      </c>
      <c r="E15" s="33" t="n">
        <f aca="false">PRODUCT(B15*C15)/2*Ergebnisse!$D$6*Ergebnisse!$D$4*Ergebnisse!$D$4</f>
        <v>11130.24</v>
      </c>
      <c r="F15" s="33" t="n">
        <f aca="false">IF(A15&gt;Ergebnisse!$D$10,Momente!C15*Ergebnisse!$D$10*Ergebnisse!$D$8,B15*(Ergebnisse!$D$4-Ergebnisse!$D$10)*Ergebnisse!$D$8)</f>
        <v>27428.5714285714</v>
      </c>
      <c r="G15" s="33" t="n">
        <f aca="false">IF(A15&gt;Ergebnisse!$D$14,Momente!C15*Ergebnisse!$D$14*Ergebnisse!$D$12,B15*(Ergebnisse!$D$4-Ergebnisse!$D$14)*Ergebnisse!$D$12)</f>
        <v>17142.8571428571</v>
      </c>
      <c r="H15" s="33" t="n">
        <f aca="false">E15+F15+G15</f>
        <v>55701.6685714286</v>
      </c>
      <c r="I15" s="33" t="n">
        <f aca="false">Ergebnisse!$D$4/70+I14</f>
        <v>1.6</v>
      </c>
    </row>
    <row r="16" customFormat="false" ht="15" hidden="false" customHeight="false" outlineLevel="0" collapsed="false">
      <c r="A16" s="33" t="n">
        <f aca="false">Ergebnisse!$D$4/70+A15</f>
        <v>1.8</v>
      </c>
      <c r="B16" s="34" t="n">
        <f aca="false">A16/Ergebnisse!$D$4</f>
        <v>0.128571428571429</v>
      </c>
      <c r="C16" s="34" t="n">
        <f aca="false">(Ergebnisse!$D$4-Momente!A16)/Ergebnisse!$D$4</f>
        <v>0.871428571428571</v>
      </c>
      <c r="E16" s="33" t="n">
        <f aca="false">PRODUCT(B16*C16)/2*Ergebnisse!$D$6*Ergebnisse!$D$4*Ergebnisse!$D$4</f>
        <v>12319.56</v>
      </c>
      <c r="F16" s="33" t="n">
        <f aca="false">IF(A16&gt;Ergebnisse!$D$10,Momente!C16*Ergebnisse!$D$10*Ergebnisse!$D$8,B16*(Ergebnisse!$D$4-Ergebnisse!$D$10)*Ergebnisse!$D$8)</f>
        <v>30857.1428571429</v>
      </c>
      <c r="G16" s="33" t="n">
        <f aca="false">IF(A16&gt;Ergebnisse!$D$14,Momente!C16*Ergebnisse!$D$14*Ergebnisse!$D$12,B16*(Ergebnisse!$D$4-Ergebnisse!$D$14)*Ergebnisse!$D$12)</f>
        <v>19285.7142857143</v>
      </c>
      <c r="H16" s="33" t="n">
        <f aca="false">E16+F16+G16</f>
        <v>62462.4171428571</v>
      </c>
      <c r="I16" s="33" t="n">
        <f aca="false">Ergebnisse!$D$4/70+I15</f>
        <v>1.8</v>
      </c>
    </row>
    <row r="17" customFormat="false" ht="15" hidden="false" customHeight="false" outlineLevel="0" collapsed="false">
      <c r="A17" s="33" t="n">
        <f aca="false">Ergebnisse!$D$4/70+A16</f>
        <v>2</v>
      </c>
      <c r="B17" s="34" t="n">
        <f aca="false">A17/Ergebnisse!$D$4</f>
        <v>0.142857142857143</v>
      </c>
      <c r="C17" s="34" t="n">
        <f aca="false">(Ergebnisse!$D$4-Momente!A17)/Ergebnisse!$D$4</f>
        <v>0.857142857142857</v>
      </c>
      <c r="E17" s="33" t="n">
        <f aca="false">PRODUCT(B17*C17)/2*Ergebnisse!$D$6*Ergebnisse!$D$4*Ergebnisse!$D$4</f>
        <v>13464</v>
      </c>
      <c r="F17" s="33" t="n">
        <f aca="false">IF(A17&gt;Ergebnisse!$D$10,Momente!C17*Ergebnisse!$D$10*Ergebnisse!$D$8,B17*(Ergebnisse!$D$4-Ergebnisse!$D$10)*Ergebnisse!$D$8)</f>
        <v>34285.7142857143</v>
      </c>
      <c r="G17" s="33" t="n">
        <f aca="false">IF(A17&gt;Ergebnisse!$D$14,Momente!C17*Ergebnisse!$D$14*Ergebnisse!$D$12,B17*(Ergebnisse!$D$4-Ergebnisse!$D$14)*Ergebnisse!$D$12)</f>
        <v>21428.5714285714</v>
      </c>
      <c r="H17" s="33" t="n">
        <f aca="false">E17+F17+G17</f>
        <v>69178.2857142857</v>
      </c>
      <c r="I17" s="33" t="n">
        <f aca="false">Ergebnisse!$D$4/70+I16</f>
        <v>2</v>
      </c>
    </row>
    <row r="18" customFormat="false" ht="15" hidden="false" customHeight="false" outlineLevel="0" collapsed="false">
      <c r="A18" s="33" t="n">
        <f aca="false">Ergebnisse!$D$4/70+A17</f>
        <v>2.2</v>
      </c>
      <c r="B18" s="34" t="n">
        <f aca="false">A18/Ergebnisse!$D$4</f>
        <v>0.157142857142857</v>
      </c>
      <c r="C18" s="34" t="n">
        <f aca="false">(Ergebnisse!$D$4-Momente!A18)/Ergebnisse!$D$4</f>
        <v>0.842857142857143</v>
      </c>
      <c r="E18" s="33" t="n">
        <f aca="false">PRODUCT(B18*C18)/2*Ergebnisse!$D$6*Ergebnisse!$D$4*Ergebnisse!$D$4</f>
        <v>14563.56</v>
      </c>
      <c r="F18" s="33" t="n">
        <f aca="false">IF(A18&gt;Ergebnisse!$D$10,Momente!C18*Ergebnisse!$D$10*Ergebnisse!$D$8,B18*(Ergebnisse!$D$4-Ergebnisse!$D$10)*Ergebnisse!$D$8)</f>
        <v>33714.2857142857</v>
      </c>
      <c r="G18" s="33" t="n">
        <f aca="false">IF(A18&gt;Ergebnisse!$D$14,Momente!C18*Ergebnisse!$D$14*Ergebnisse!$D$12,B18*(Ergebnisse!$D$4-Ergebnisse!$D$14)*Ergebnisse!$D$12)</f>
        <v>23571.4285714286</v>
      </c>
      <c r="H18" s="33" t="n">
        <f aca="false">E18+F18+G18</f>
        <v>71849.2742857143</v>
      </c>
      <c r="I18" s="33" t="n">
        <f aca="false">Ergebnisse!$D$4/70+I17</f>
        <v>2.2</v>
      </c>
    </row>
    <row r="19" customFormat="false" ht="15" hidden="false" customHeight="false" outlineLevel="0" collapsed="false">
      <c r="A19" s="33" t="n">
        <f aca="false">Ergebnisse!$D$4/70+A18</f>
        <v>2.4</v>
      </c>
      <c r="B19" s="34" t="n">
        <f aca="false">A19/Ergebnisse!$D$4</f>
        <v>0.171428571428571</v>
      </c>
      <c r="C19" s="34" t="n">
        <f aca="false">(Ergebnisse!$D$4-Momente!A19)/Ergebnisse!$D$4</f>
        <v>0.828571428571429</v>
      </c>
      <c r="E19" s="33" t="n">
        <f aca="false">PRODUCT(B19*C19)/2*Ergebnisse!$D$6*Ergebnisse!$D$4*Ergebnisse!$D$4</f>
        <v>15618.24</v>
      </c>
      <c r="F19" s="33" t="n">
        <f aca="false">IF(A19&gt;Ergebnisse!$D$10,Momente!C19*Ergebnisse!$D$10*Ergebnisse!$D$8,B19*(Ergebnisse!$D$4-Ergebnisse!$D$10)*Ergebnisse!$D$8)</f>
        <v>33142.8571428571</v>
      </c>
      <c r="G19" s="33" t="n">
        <f aca="false">IF(A19&gt;Ergebnisse!$D$14,Momente!C19*Ergebnisse!$D$14*Ergebnisse!$D$12,B19*(Ergebnisse!$D$4-Ergebnisse!$D$14)*Ergebnisse!$D$12)</f>
        <v>25714.2857142857</v>
      </c>
      <c r="H19" s="33" t="n">
        <f aca="false">E19+F19+G19</f>
        <v>74475.3828571429</v>
      </c>
      <c r="I19" s="33" t="n">
        <f aca="false">Ergebnisse!$D$4/70+I18</f>
        <v>2.4</v>
      </c>
    </row>
    <row r="20" customFormat="false" ht="15" hidden="false" customHeight="false" outlineLevel="0" collapsed="false">
      <c r="A20" s="33" t="n">
        <f aca="false">Ergebnisse!$D$4/70+A19</f>
        <v>2.6</v>
      </c>
      <c r="B20" s="34" t="n">
        <f aca="false">A20/Ergebnisse!$D$4</f>
        <v>0.185714285714286</v>
      </c>
      <c r="C20" s="34" t="n">
        <f aca="false">(Ergebnisse!$D$4-Momente!A20)/Ergebnisse!$D$4</f>
        <v>0.814285714285714</v>
      </c>
      <c r="E20" s="33" t="n">
        <f aca="false">PRODUCT(B20*C20)/2*Ergebnisse!$D$6*Ergebnisse!$D$4*Ergebnisse!$D$4</f>
        <v>16628.04</v>
      </c>
      <c r="F20" s="33" t="n">
        <f aca="false">IF(A20&gt;Ergebnisse!$D$10,Momente!C20*Ergebnisse!$D$10*Ergebnisse!$D$8,B20*(Ergebnisse!$D$4-Ergebnisse!$D$10)*Ergebnisse!$D$8)</f>
        <v>32571.4285714286</v>
      </c>
      <c r="G20" s="33" t="n">
        <f aca="false">IF(A20&gt;Ergebnisse!$D$14,Momente!C20*Ergebnisse!$D$14*Ergebnisse!$D$12,B20*(Ergebnisse!$D$4-Ergebnisse!$D$14)*Ergebnisse!$D$12)</f>
        <v>27857.1428571429</v>
      </c>
      <c r="H20" s="33" t="n">
        <f aca="false">E20+F20+G20</f>
        <v>77056.6114285714</v>
      </c>
      <c r="I20" s="33" t="n">
        <f aca="false">Ergebnisse!$D$4/70+I19</f>
        <v>2.6</v>
      </c>
    </row>
    <row r="21" customFormat="false" ht="15" hidden="false" customHeight="false" outlineLevel="0" collapsed="false">
      <c r="A21" s="33" t="n">
        <f aca="false">Ergebnisse!$D$4/70+A20</f>
        <v>2.8</v>
      </c>
      <c r="B21" s="34" t="n">
        <f aca="false">A21/Ergebnisse!$D$4</f>
        <v>0.2</v>
      </c>
      <c r="C21" s="34" t="n">
        <f aca="false">(Ergebnisse!$D$4-Momente!A21)/Ergebnisse!$D$4</f>
        <v>0.8</v>
      </c>
      <c r="E21" s="33" t="n">
        <f aca="false">PRODUCT(B21*C21)/2*Ergebnisse!$D$6*Ergebnisse!$D$4*Ergebnisse!$D$4</f>
        <v>17592.96</v>
      </c>
      <c r="F21" s="33" t="n">
        <f aca="false">IF(A21&gt;Ergebnisse!$D$10,Momente!C21*Ergebnisse!$D$10*Ergebnisse!$D$8,B21*(Ergebnisse!$D$4-Ergebnisse!$D$10)*Ergebnisse!$D$8)</f>
        <v>32000</v>
      </c>
      <c r="G21" s="33" t="n">
        <f aca="false">IF(A21&gt;Ergebnisse!$D$14,Momente!C21*Ergebnisse!$D$14*Ergebnisse!$D$12,B21*(Ergebnisse!$D$4-Ergebnisse!$D$14)*Ergebnisse!$D$12)</f>
        <v>30000</v>
      </c>
      <c r="H21" s="33" t="n">
        <f aca="false">E21+F21+G21</f>
        <v>79592.96</v>
      </c>
      <c r="I21" s="33" t="n">
        <f aca="false">Ergebnisse!$D$4/70+I20</f>
        <v>2.8</v>
      </c>
    </row>
    <row r="22" customFormat="false" ht="15" hidden="false" customHeight="false" outlineLevel="0" collapsed="false">
      <c r="A22" s="33" t="n">
        <f aca="false">Ergebnisse!$D$4/70+A21</f>
        <v>3</v>
      </c>
      <c r="B22" s="34" t="n">
        <f aca="false">A22/Ergebnisse!$D$4</f>
        <v>0.214285714285714</v>
      </c>
      <c r="C22" s="34" t="n">
        <f aca="false">(Ergebnisse!$D$4-Momente!A22)/Ergebnisse!$D$4</f>
        <v>0.785714285714286</v>
      </c>
      <c r="E22" s="33" t="n">
        <f aca="false">PRODUCT(B22*C22)/2*Ergebnisse!$D$6*Ergebnisse!$D$4*Ergebnisse!$D$4</f>
        <v>18513</v>
      </c>
      <c r="F22" s="33" t="n">
        <f aca="false">IF(A22&gt;Ergebnisse!$D$10,Momente!C22*Ergebnisse!$D$10*Ergebnisse!$D$8,B22*(Ergebnisse!$D$4-Ergebnisse!$D$10)*Ergebnisse!$D$8)</f>
        <v>31428.5714285714</v>
      </c>
      <c r="G22" s="33" t="n">
        <f aca="false">IF(A22&gt;Ergebnisse!$D$14,Momente!C22*Ergebnisse!$D$14*Ergebnisse!$D$12,B22*(Ergebnisse!$D$4-Ergebnisse!$D$14)*Ergebnisse!$D$12)</f>
        <v>32142.8571428571</v>
      </c>
      <c r="H22" s="33" t="n">
        <f aca="false">E22+F22+G22</f>
        <v>82084.4285714286</v>
      </c>
      <c r="I22" s="33" t="n">
        <f aca="false">Ergebnisse!$D$4/70+I21</f>
        <v>3</v>
      </c>
    </row>
    <row r="23" customFormat="false" ht="15" hidden="false" customHeight="false" outlineLevel="0" collapsed="false">
      <c r="A23" s="33" t="n">
        <f aca="false">Ergebnisse!$D$4/70+A22</f>
        <v>3.2</v>
      </c>
      <c r="B23" s="34" t="n">
        <f aca="false">A23/Ergebnisse!$D$4</f>
        <v>0.228571428571429</v>
      </c>
      <c r="C23" s="34" t="n">
        <f aca="false">(Ergebnisse!$D$4-Momente!A23)/Ergebnisse!$D$4</f>
        <v>0.771428571428571</v>
      </c>
      <c r="E23" s="33" t="n">
        <f aca="false">PRODUCT(B23*C23)/2*Ergebnisse!$D$6*Ergebnisse!$D$4*Ergebnisse!$D$4</f>
        <v>19388.16</v>
      </c>
      <c r="F23" s="33" t="n">
        <f aca="false">IF(A23&gt;Ergebnisse!$D$10,Momente!C23*Ergebnisse!$D$10*Ergebnisse!$D$8,B23*(Ergebnisse!$D$4-Ergebnisse!$D$10)*Ergebnisse!$D$8)</f>
        <v>30857.1428571429</v>
      </c>
      <c r="G23" s="33" t="n">
        <f aca="false">IF(A23&gt;Ergebnisse!$D$14,Momente!C23*Ergebnisse!$D$14*Ergebnisse!$D$12,B23*(Ergebnisse!$D$4-Ergebnisse!$D$14)*Ergebnisse!$D$12)</f>
        <v>34285.7142857143</v>
      </c>
      <c r="H23" s="33" t="n">
        <f aca="false">E23+F23+G23</f>
        <v>84531.0171428572</v>
      </c>
      <c r="I23" s="33" t="n">
        <f aca="false">Ergebnisse!$D$4/70+I22</f>
        <v>3.2</v>
      </c>
    </row>
    <row r="24" customFormat="false" ht="15" hidden="false" customHeight="false" outlineLevel="0" collapsed="false">
      <c r="A24" s="33" t="n">
        <f aca="false">Ergebnisse!$D$4/70+A23</f>
        <v>3.4</v>
      </c>
      <c r="B24" s="34" t="n">
        <f aca="false">A24/Ergebnisse!$D$4</f>
        <v>0.242857142857143</v>
      </c>
      <c r="C24" s="34" t="n">
        <f aca="false">(Ergebnisse!$D$4-Momente!A24)/Ergebnisse!$D$4</f>
        <v>0.757142857142857</v>
      </c>
      <c r="E24" s="33" t="n">
        <f aca="false">PRODUCT(B24*C24)/2*Ergebnisse!$D$6*Ergebnisse!$D$4*Ergebnisse!$D$4</f>
        <v>20218.44</v>
      </c>
      <c r="F24" s="33" t="n">
        <f aca="false">IF(A24&gt;Ergebnisse!$D$10,Momente!C24*Ergebnisse!$D$10*Ergebnisse!$D$8,B24*(Ergebnisse!$D$4-Ergebnisse!$D$10)*Ergebnisse!$D$8)</f>
        <v>30285.7142857143</v>
      </c>
      <c r="G24" s="33" t="n">
        <f aca="false">IF(A24&gt;Ergebnisse!$D$14,Momente!C24*Ergebnisse!$D$14*Ergebnisse!$D$12,B24*(Ergebnisse!$D$4-Ergebnisse!$D$14)*Ergebnisse!$D$12)</f>
        <v>36428.5714285714</v>
      </c>
      <c r="H24" s="33" t="n">
        <f aca="false">E24+F24+G24</f>
        <v>86932.7257142857</v>
      </c>
      <c r="I24" s="33" t="n">
        <f aca="false">Ergebnisse!$D$4/70+I23</f>
        <v>3.4</v>
      </c>
    </row>
    <row r="25" customFormat="false" ht="15" hidden="false" customHeight="false" outlineLevel="0" collapsed="false">
      <c r="A25" s="33" t="n">
        <f aca="false">Ergebnisse!$D$4/70+A24</f>
        <v>3.6</v>
      </c>
      <c r="B25" s="34" t="n">
        <f aca="false">A25/Ergebnisse!$D$4</f>
        <v>0.257142857142857</v>
      </c>
      <c r="C25" s="34" t="n">
        <f aca="false">(Ergebnisse!$D$4-Momente!A25)/Ergebnisse!$D$4</f>
        <v>0.742857142857143</v>
      </c>
      <c r="E25" s="33" t="n">
        <f aca="false">PRODUCT(B25*C25)/2*Ergebnisse!$D$6*Ergebnisse!$D$4*Ergebnisse!$D$4</f>
        <v>21003.84</v>
      </c>
      <c r="F25" s="33" t="n">
        <f aca="false">IF(A25&gt;Ergebnisse!$D$10,Momente!C25*Ergebnisse!$D$10*Ergebnisse!$D$8,B25*(Ergebnisse!$D$4-Ergebnisse!$D$10)*Ergebnisse!$D$8)</f>
        <v>29714.2857142857</v>
      </c>
      <c r="G25" s="33" t="n">
        <f aca="false">IF(A25&gt;Ergebnisse!$D$14,Momente!C25*Ergebnisse!$D$14*Ergebnisse!$D$12,B25*(Ergebnisse!$D$4-Ergebnisse!$D$14)*Ergebnisse!$D$12)</f>
        <v>38571.4285714286</v>
      </c>
      <c r="H25" s="33" t="n">
        <f aca="false">E25+F25+G25</f>
        <v>89289.5542857143</v>
      </c>
      <c r="I25" s="33" t="n">
        <f aca="false">Ergebnisse!$D$4/70+I24</f>
        <v>3.6</v>
      </c>
    </row>
    <row r="26" customFormat="false" ht="15" hidden="false" customHeight="false" outlineLevel="0" collapsed="false">
      <c r="A26" s="33" t="n">
        <f aca="false">Ergebnisse!$D$4/70+A25</f>
        <v>3.8</v>
      </c>
      <c r="B26" s="34" t="n">
        <f aca="false">A26/Ergebnisse!$D$4</f>
        <v>0.271428571428571</v>
      </c>
      <c r="C26" s="34" t="n">
        <f aca="false">(Ergebnisse!$D$4-Momente!A26)/Ergebnisse!$D$4</f>
        <v>0.728571428571429</v>
      </c>
      <c r="E26" s="33" t="n">
        <f aca="false">PRODUCT(B26*C26)/2*Ergebnisse!$D$6*Ergebnisse!$D$4*Ergebnisse!$D$4</f>
        <v>21744.36</v>
      </c>
      <c r="F26" s="33" t="n">
        <f aca="false">IF(A26&gt;Ergebnisse!$D$10,Momente!C26*Ergebnisse!$D$10*Ergebnisse!$D$8,B26*(Ergebnisse!$D$4-Ergebnisse!$D$10)*Ergebnisse!$D$8)</f>
        <v>29142.8571428571</v>
      </c>
      <c r="G26" s="33" t="n">
        <f aca="false">IF(A26&gt;Ergebnisse!$D$14,Momente!C26*Ergebnisse!$D$14*Ergebnisse!$D$12,B26*(Ergebnisse!$D$4-Ergebnisse!$D$14)*Ergebnisse!$D$12)</f>
        <v>40714.2857142857</v>
      </c>
      <c r="H26" s="33" t="n">
        <f aca="false">E26+F26+G26</f>
        <v>91601.5028571429</v>
      </c>
      <c r="I26" s="33" t="n">
        <f aca="false">Ergebnisse!$D$4/70+I25</f>
        <v>3.8</v>
      </c>
    </row>
    <row r="27" customFormat="false" ht="15" hidden="false" customHeight="false" outlineLevel="0" collapsed="false">
      <c r="A27" s="33" t="n">
        <f aca="false">Ergebnisse!$D$4/70+A26</f>
        <v>4</v>
      </c>
      <c r="B27" s="34" t="n">
        <f aca="false">A27/Ergebnisse!$D$4</f>
        <v>0.285714285714286</v>
      </c>
      <c r="C27" s="34" t="n">
        <f aca="false">(Ergebnisse!$D$4-Momente!A27)/Ergebnisse!$D$4</f>
        <v>0.714285714285714</v>
      </c>
      <c r="E27" s="33" t="n">
        <f aca="false">PRODUCT(B27*C27)/2*Ergebnisse!$D$6*Ergebnisse!$D$4*Ergebnisse!$D$4</f>
        <v>22440</v>
      </c>
      <c r="F27" s="33" t="n">
        <f aca="false">IF(A27&gt;Ergebnisse!$D$10,Momente!C27*Ergebnisse!$D$10*Ergebnisse!$D$8,B27*(Ergebnisse!$D$4-Ergebnisse!$D$10)*Ergebnisse!$D$8)</f>
        <v>28571.4285714286</v>
      </c>
      <c r="G27" s="33" t="n">
        <f aca="false">IF(A27&gt;Ergebnisse!$D$14,Momente!C27*Ergebnisse!$D$14*Ergebnisse!$D$12,B27*(Ergebnisse!$D$4-Ergebnisse!$D$14)*Ergebnisse!$D$12)</f>
        <v>42857.1428571429</v>
      </c>
      <c r="H27" s="33" t="n">
        <f aca="false">E27+F27+G27</f>
        <v>93868.5714285715</v>
      </c>
      <c r="I27" s="33" t="n">
        <f aca="false">Ergebnisse!$D$4/70+I26</f>
        <v>4</v>
      </c>
    </row>
    <row r="28" customFormat="false" ht="15" hidden="false" customHeight="false" outlineLevel="0" collapsed="false">
      <c r="A28" s="33" t="n">
        <f aca="false">Ergebnisse!$D$4/70+A27</f>
        <v>4.2</v>
      </c>
      <c r="B28" s="34" t="n">
        <f aca="false">A28/Ergebnisse!$D$4</f>
        <v>0.3</v>
      </c>
      <c r="C28" s="34" t="n">
        <f aca="false">(Ergebnisse!$D$4-Momente!A28)/Ergebnisse!$D$4</f>
        <v>0.7</v>
      </c>
      <c r="E28" s="33" t="n">
        <f aca="false">PRODUCT(B28*C28)/2*Ergebnisse!$D$6*Ergebnisse!$D$4*Ergebnisse!$D$4</f>
        <v>23090.76</v>
      </c>
      <c r="F28" s="33" t="n">
        <f aca="false">IF(A28&gt;Ergebnisse!$D$10,Momente!C28*Ergebnisse!$D$10*Ergebnisse!$D$8,B28*(Ergebnisse!$D$4-Ergebnisse!$D$10)*Ergebnisse!$D$8)</f>
        <v>28000</v>
      </c>
      <c r="G28" s="33" t="n">
        <f aca="false">IF(A28&gt;Ergebnisse!$D$14,Momente!C28*Ergebnisse!$D$14*Ergebnisse!$D$12,B28*(Ergebnisse!$D$4-Ergebnisse!$D$14)*Ergebnisse!$D$12)</f>
        <v>45000</v>
      </c>
      <c r="H28" s="33" t="n">
        <f aca="false">E28+F28+G28</f>
        <v>96090.76</v>
      </c>
      <c r="I28" s="33" t="n">
        <f aca="false">Ergebnisse!$D$4/70+I27</f>
        <v>4.2</v>
      </c>
    </row>
    <row r="29" customFormat="false" ht="15" hidden="false" customHeight="false" outlineLevel="0" collapsed="false">
      <c r="A29" s="33" t="n">
        <f aca="false">Ergebnisse!$D$4/70+A28</f>
        <v>4.4</v>
      </c>
      <c r="B29" s="34" t="n">
        <f aca="false">A29/Ergebnisse!$D$4</f>
        <v>0.314285714285714</v>
      </c>
      <c r="C29" s="34" t="n">
        <f aca="false">(Ergebnisse!$D$4-Momente!A29)/Ergebnisse!$D$4</f>
        <v>0.685714285714286</v>
      </c>
      <c r="E29" s="33" t="n">
        <f aca="false">PRODUCT(B29*C29)/2*Ergebnisse!$D$6*Ergebnisse!$D$4*Ergebnisse!$D$4</f>
        <v>23696.64</v>
      </c>
      <c r="F29" s="33" t="n">
        <f aca="false">IF(A29&gt;Ergebnisse!$D$10,Momente!C29*Ergebnisse!$D$10*Ergebnisse!$D$8,B29*(Ergebnisse!$D$4-Ergebnisse!$D$10)*Ergebnisse!$D$8)</f>
        <v>27428.5714285714</v>
      </c>
      <c r="G29" s="33" t="n">
        <f aca="false">IF(A29&gt;Ergebnisse!$D$14,Momente!C29*Ergebnisse!$D$14*Ergebnisse!$D$12,B29*(Ergebnisse!$D$4-Ergebnisse!$D$14)*Ergebnisse!$D$12)</f>
        <v>47142.8571428572</v>
      </c>
      <c r="H29" s="33" t="n">
        <f aca="false">E29+F29+G29</f>
        <v>98268.0685714286</v>
      </c>
      <c r="I29" s="33" t="n">
        <f aca="false">Ergebnisse!$D$4/70+I28</f>
        <v>4.4</v>
      </c>
    </row>
    <row r="30" customFormat="false" ht="15" hidden="false" customHeight="false" outlineLevel="0" collapsed="false">
      <c r="A30" s="33" t="n">
        <f aca="false">Ergebnisse!$D$4/70+A29</f>
        <v>4.6</v>
      </c>
      <c r="B30" s="34" t="n">
        <f aca="false">A30/Ergebnisse!$D$4</f>
        <v>0.328571428571429</v>
      </c>
      <c r="C30" s="34" t="n">
        <f aca="false">(Ergebnisse!$D$4-Momente!A30)/Ergebnisse!$D$4</f>
        <v>0.671428571428571</v>
      </c>
      <c r="E30" s="33" t="n">
        <f aca="false">PRODUCT(B30*C30)/2*Ergebnisse!$D$6*Ergebnisse!$D$4*Ergebnisse!$D$4</f>
        <v>24257.64</v>
      </c>
      <c r="F30" s="33" t="n">
        <f aca="false">IF(A30&gt;Ergebnisse!$D$10,Momente!C30*Ergebnisse!$D$10*Ergebnisse!$D$8,B30*(Ergebnisse!$D$4-Ergebnisse!$D$10)*Ergebnisse!$D$8)</f>
        <v>26857.1428571429</v>
      </c>
      <c r="G30" s="33" t="n">
        <f aca="false">IF(A30&gt;Ergebnisse!$D$14,Momente!C30*Ergebnisse!$D$14*Ergebnisse!$D$12,B30*(Ergebnisse!$D$4-Ergebnisse!$D$14)*Ergebnisse!$D$12)</f>
        <v>49285.7142857143</v>
      </c>
      <c r="H30" s="33" t="n">
        <f aca="false">E30+F30+G30</f>
        <v>100400.497142857</v>
      </c>
      <c r="I30" s="33" t="n">
        <f aca="false">Ergebnisse!$D$4/70+I29</f>
        <v>4.6</v>
      </c>
    </row>
    <row r="31" customFormat="false" ht="15" hidden="false" customHeight="false" outlineLevel="0" collapsed="false">
      <c r="A31" s="33" t="n">
        <f aca="false">Ergebnisse!$D$4/70+A30</f>
        <v>4.8</v>
      </c>
      <c r="B31" s="34" t="n">
        <f aca="false">A31/Ergebnisse!$D$4</f>
        <v>0.342857142857143</v>
      </c>
      <c r="C31" s="34" t="n">
        <f aca="false">(Ergebnisse!$D$4-Momente!A31)/Ergebnisse!$D$4</f>
        <v>0.657142857142857</v>
      </c>
      <c r="E31" s="33" t="n">
        <f aca="false">PRODUCT(B31*C31)/2*Ergebnisse!$D$6*Ergebnisse!$D$4*Ergebnisse!$D$4</f>
        <v>24773.76</v>
      </c>
      <c r="F31" s="33" t="n">
        <f aca="false">IF(A31&gt;Ergebnisse!$D$10,Momente!C31*Ergebnisse!$D$10*Ergebnisse!$D$8,B31*(Ergebnisse!$D$4-Ergebnisse!$D$10)*Ergebnisse!$D$8)</f>
        <v>26285.7142857143</v>
      </c>
      <c r="G31" s="33" t="n">
        <f aca="false">IF(A31&gt;Ergebnisse!$D$14,Momente!C31*Ergebnisse!$D$14*Ergebnisse!$D$12,B31*(Ergebnisse!$D$4-Ergebnisse!$D$14)*Ergebnisse!$D$12)</f>
        <v>51428.5714285714</v>
      </c>
      <c r="H31" s="33" t="n">
        <f aca="false">E31+F31+G31</f>
        <v>102488.045714286</v>
      </c>
      <c r="I31" s="33" t="n">
        <f aca="false">Ergebnisse!$D$4/70+I30</f>
        <v>4.8</v>
      </c>
    </row>
    <row r="32" customFormat="false" ht="15" hidden="false" customHeight="false" outlineLevel="0" collapsed="false">
      <c r="A32" s="33" t="n">
        <f aca="false">Ergebnisse!$D$4/70+A31</f>
        <v>5</v>
      </c>
      <c r="B32" s="34" t="n">
        <f aca="false">A32/Ergebnisse!$D$4</f>
        <v>0.357142857142857</v>
      </c>
      <c r="C32" s="34" t="n">
        <f aca="false">(Ergebnisse!$D$4-Momente!A32)/Ergebnisse!$D$4</f>
        <v>0.642857142857143</v>
      </c>
      <c r="E32" s="33" t="n">
        <f aca="false">PRODUCT(B32*C32)/2*Ergebnisse!$D$6*Ergebnisse!$D$4*Ergebnisse!$D$4</f>
        <v>25245</v>
      </c>
      <c r="F32" s="33" t="n">
        <f aca="false">IF(A32&gt;Ergebnisse!$D$10,Momente!C32*Ergebnisse!$D$10*Ergebnisse!$D$8,B32*(Ergebnisse!$D$4-Ergebnisse!$D$10)*Ergebnisse!$D$8)</f>
        <v>25714.2857142857</v>
      </c>
      <c r="G32" s="33" t="n">
        <f aca="false">IF(A32&gt;Ergebnisse!$D$14,Momente!C32*Ergebnisse!$D$14*Ergebnisse!$D$12,B32*(Ergebnisse!$D$4-Ergebnisse!$D$14)*Ergebnisse!$D$12)</f>
        <v>53571.4285714286</v>
      </c>
      <c r="H32" s="33" t="n">
        <f aca="false">E32+F32+G32</f>
        <v>104530.714285714</v>
      </c>
      <c r="I32" s="33" t="n">
        <f aca="false">Ergebnisse!$D$4/70+I31</f>
        <v>5</v>
      </c>
    </row>
    <row r="33" customFormat="false" ht="15" hidden="false" customHeight="false" outlineLevel="0" collapsed="false">
      <c r="A33" s="33" t="n">
        <f aca="false">Ergebnisse!$D$4/70+A32</f>
        <v>5.2</v>
      </c>
      <c r="B33" s="34" t="n">
        <f aca="false">A33/Ergebnisse!$D$4</f>
        <v>0.371428571428572</v>
      </c>
      <c r="C33" s="34" t="n">
        <f aca="false">(Ergebnisse!$D$4-Momente!A33)/Ergebnisse!$D$4</f>
        <v>0.628571428571428</v>
      </c>
      <c r="E33" s="33" t="n">
        <f aca="false">PRODUCT(B33*C33)/2*Ergebnisse!$D$6*Ergebnisse!$D$4*Ergebnisse!$D$4</f>
        <v>25671.36</v>
      </c>
      <c r="F33" s="33" t="n">
        <f aca="false">IF(A33&gt;Ergebnisse!$D$10,Momente!C33*Ergebnisse!$D$10*Ergebnisse!$D$8,B33*(Ergebnisse!$D$4-Ergebnisse!$D$10)*Ergebnisse!$D$8)</f>
        <v>25142.8571428571</v>
      </c>
      <c r="G33" s="33" t="n">
        <f aca="false">IF(A33&gt;Ergebnisse!$D$14,Momente!C33*Ergebnisse!$D$14*Ergebnisse!$D$12,B33*(Ergebnisse!$D$4-Ergebnisse!$D$14)*Ergebnisse!$D$12)</f>
        <v>55714.2857142857</v>
      </c>
      <c r="H33" s="33" t="n">
        <f aca="false">E33+F33+G33</f>
        <v>106528.502857143</v>
      </c>
      <c r="I33" s="33" t="n">
        <f aca="false">Ergebnisse!$D$4/70+I32</f>
        <v>5.2</v>
      </c>
    </row>
    <row r="34" customFormat="false" ht="15" hidden="false" customHeight="false" outlineLevel="0" collapsed="false">
      <c r="A34" s="33" t="n">
        <f aca="false">Ergebnisse!$D$4/70+A33</f>
        <v>5.4</v>
      </c>
      <c r="B34" s="34" t="n">
        <f aca="false">A34/Ergebnisse!$D$4</f>
        <v>0.385714285714286</v>
      </c>
      <c r="C34" s="34" t="n">
        <f aca="false">(Ergebnisse!$D$4-Momente!A34)/Ergebnisse!$D$4</f>
        <v>0.614285714285714</v>
      </c>
      <c r="E34" s="33" t="n">
        <f aca="false">PRODUCT(B34*C34)/2*Ergebnisse!$D$6*Ergebnisse!$D$4*Ergebnisse!$D$4</f>
        <v>26052.84</v>
      </c>
      <c r="F34" s="33" t="n">
        <f aca="false">IF(A34&gt;Ergebnisse!$D$10,Momente!C34*Ergebnisse!$D$10*Ergebnisse!$D$8,B34*(Ergebnisse!$D$4-Ergebnisse!$D$10)*Ergebnisse!$D$8)</f>
        <v>24571.4285714286</v>
      </c>
      <c r="G34" s="33" t="n">
        <f aca="false">IF(A34&gt;Ergebnisse!$D$14,Momente!C34*Ergebnisse!$D$14*Ergebnisse!$D$12,B34*(Ergebnisse!$D$4-Ergebnisse!$D$14)*Ergebnisse!$D$12)</f>
        <v>57857.1428571429</v>
      </c>
      <c r="H34" s="33" t="n">
        <f aca="false">E34+F34+G34</f>
        <v>108481.411428571</v>
      </c>
      <c r="I34" s="33" t="n">
        <f aca="false">Ergebnisse!$D$4/70+I33</f>
        <v>5.4</v>
      </c>
    </row>
    <row r="35" customFormat="false" ht="15" hidden="false" customHeight="false" outlineLevel="0" collapsed="false">
      <c r="A35" s="33" t="n">
        <f aca="false">Ergebnisse!$D$4/70+A34</f>
        <v>5.6</v>
      </c>
      <c r="B35" s="34" t="n">
        <f aca="false">A35/Ergebnisse!$D$4</f>
        <v>0.4</v>
      </c>
      <c r="C35" s="34" t="n">
        <f aca="false">(Ergebnisse!$D$4-Momente!A35)/Ergebnisse!$D$4</f>
        <v>0.6</v>
      </c>
      <c r="E35" s="33" t="n">
        <f aca="false">PRODUCT(B35*C35)/2*Ergebnisse!$D$6*Ergebnisse!$D$4*Ergebnisse!$D$4</f>
        <v>26389.44</v>
      </c>
      <c r="F35" s="33" t="n">
        <f aca="false">IF(A35&gt;Ergebnisse!$D$10,Momente!C35*Ergebnisse!$D$10*Ergebnisse!$D$8,B35*(Ergebnisse!$D$4-Ergebnisse!$D$10)*Ergebnisse!$D$8)</f>
        <v>24000</v>
      </c>
      <c r="G35" s="33" t="n">
        <f aca="false">IF(A35&gt;Ergebnisse!$D$14,Momente!C35*Ergebnisse!$D$14*Ergebnisse!$D$12,B35*(Ergebnisse!$D$4-Ergebnisse!$D$14)*Ergebnisse!$D$12)</f>
        <v>60000</v>
      </c>
      <c r="H35" s="33" t="n">
        <f aca="false">E35+F35+G35</f>
        <v>110389.44</v>
      </c>
      <c r="I35" s="33" t="n">
        <f aca="false">Ergebnisse!$D$4/70+I34</f>
        <v>5.6</v>
      </c>
    </row>
    <row r="36" customFormat="false" ht="15" hidden="false" customHeight="false" outlineLevel="0" collapsed="false">
      <c r="A36" s="33" t="n">
        <f aca="false">Ergebnisse!$D$4/70+A35</f>
        <v>5.8</v>
      </c>
      <c r="B36" s="34" t="n">
        <f aca="false">A36/Ergebnisse!$D$4</f>
        <v>0.414285714285714</v>
      </c>
      <c r="C36" s="34" t="n">
        <f aca="false">(Ergebnisse!$D$4-Momente!A36)/Ergebnisse!$D$4</f>
        <v>0.585714285714286</v>
      </c>
      <c r="E36" s="33" t="n">
        <f aca="false">PRODUCT(B36*C36)/2*Ergebnisse!$D$6*Ergebnisse!$D$4*Ergebnisse!$D$4</f>
        <v>26681.16</v>
      </c>
      <c r="F36" s="33" t="n">
        <f aca="false">IF(A36&gt;Ergebnisse!$D$10,Momente!C36*Ergebnisse!$D$10*Ergebnisse!$D$8,B36*(Ergebnisse!$D$4-Ergebnisse!$D$10)*Ergebnisse!$D$8)</f>
        <v>23428.5714285714</v>
      </c>
      <c r="G36" s="33" t="n">
        <f aca="false">IF(A36&gt;Ergebnisse!$D$14,Momente!C36*Ergebnisse!$D$14*Ergebnisse!$D$12,B36*(Ergebnisse!$D$4-Ergebnisse!$D$14)*Ergebnisse!$D$12)</f>
        <v>62142.8571428572</v>
      </c>
      <c r="H36" s="33" t="n">
        <f aca="false">E36+F36+G36</f>
        <v>112252.588571429</v>
      </c>
      <c r="I36" s="33" t="n">
        <f aca="false">Ergebnisse!$D$4/70+I35</f>
        <v>5.8</v>
      </c>
    </row>
    <row r="37" customFormat="false" ht="15" hidden="false" customHeight="false" outlineLevel="0" collapsed="false">
      <c r="A37" s="33" t="n">
        <f aca="false">Ergebnisse!$D$4/70+A36</f>
        <v>6</v>
      </c>
      <c r="B37" s="34" t="n">
        <f aca="false">A37/Ergebnisse!$D$4</f>
        <v>0.428571428571429</v>
      </c>
      <c r="C37" s="34" t="n">
        <f aca="false">(Ergebnisse!$D$4-Momente!A37)/Ergebnisse!$D$4</f>
        <v>0.571428571428571</v>
      </c>
      <c r="E37" s="33" t="n">
        <f aca="false">PRODUCT(B37*C37)/2*Ergebnisse!$D$6*Ergebnisse!$D$4*Ergebnisse!$D$4</f>
        <v>26928</v>
      </c>
      <c r="F37" s="33" t="n">
        <f aca="false">IF(A37&gt;Ergebnisse!$D$10,Momente!C37*Ergebnisse!$D$10*Ergebnisse!$D$8,B37*(Ergebnisse!$D$4-Ergebnisse!$D$10)*Ergebnisse!$D$8)</f>
        <v>22857.1428571429</v>
      </c>
      <c r="G37" s="33" t="n">
        <f aca="false">IF(A37&gt;Ergebnisse!$D$14,Momente!C37*Ergebnisse!$D$14*Ergebnisse!$D$12,B37*(Ergebnisse!$D$4-Ergebnisse!$D$14)*Ergebnisse!$D$12)</f>
        <v>64285.7142857143</v>
      </c>
      <c r="H37" s="33" t="n">
        <f aca="false">E37+F37+G37</f>
        <v>114070.857142857</v>
      </c>
      <c r="I37" s="33" t="n">
        <f aca="false">Ergebnisse!$D$4/70+I36</f>
        <v>6</v>
      </c>
    </row>
    <row r="38" customFormat="false" ht="15" hidden="false" customHeight="false" outlineLevel="0" collapsed="false">
      <c r="A38" s="33" t="n">
        <f aca="false">Ergebnisse!$D$4/70+A37</f>
        <v>6.2</v>
      </c>
      <c r="B38" s="34" t="n">
        <f aca="false">A38/Ergebnisse!$D$4</f>
        <v>0.442857142857143</v>
      </c>
      <c r="C38" s="34" t="n">
        <f aca="false">(Ergebnisse!$D$4-Momente!A38)/Ergebnisse!$D$4</f>
        <v>0.557142857142857</v>
      </c>
      <c r="E38" s="33" t="n">
        <f aca="false">PRODUCT(B38*C38)/2*Ergebnisse!$D$6*Ergebnisse!$D$4*Ergebnisse!$D$4</f>
        <v>27129.96</v>
      </c>
      <c r="F38" s="33" t="n">
        <f aca="false">IF(A38&gt;Ergebnisse!$D$10,Momente!C38*Ergebnisse!$D$10*Ergebnisse!$D$8,B38*(Ergebnisse!$D$4-Ergebnisse!$D$10)*Ergebnisse!$D$8)</f>
        <v>22285.7142857143</v>
      </c>
      <c r="G38" s="33" t="n">
        <f aca="false">IF(A38&gt;Ergebnisse!$D$14,Momente!C38*Ergebnisse!$D$14*Ergebnisse!$D$12,B38*(Ergebnisse!$D$4-Ergebnisse!$D$14)*Ergebnisse!$D$12)</f>
        <v>66428.5714285715</v>
      </c>
      <c r="H38" s="33" t="n">
        <f aca="false">E38+F38+G38</f>
        <v>115844.245714286</v>
      </c>
      <c r="I38" s="33" t="n">
        <f aca="false">Ergebnisse!$D$4/70+I37</f>
        <v>6.2</v>
      </c>
    </row>
    <row r="39" customFormat="false" ht="15" hidden="false" customHeight="false" outlineLevel="0" collapsed="false">
      <c r="A39" s="33" t="n">
        <f aca="false">Ergebnisse!$D$4/70+A38</f>
        <v>6.4</v>
      </c>
      <c r="B39" s="34" t="n">
        <f aca="false">A39/Ergebnisse!$D$4</f>
        <v>0.457142857142857</v>
      </c>
      <c r="C39" s="34" t="n">
        <f aca="false">(Ergebnisse!$D$4-Momente!A39)/Ergebnisse!$D$4</f>
        <v>0.542857142857143</v>
      </c>
      <c r="E39" s="33" t="n">
        <f aca="false">PRODUCT(B39*C39)/2*Ergebnisse!$D$6*Ergebnisse!$D$4*Ergebnisse!$D$4</f>
        <v>27287.04</v>
      </c>
      <c r="F39" s="33" t="n">
        <f aca="false">IF(A39&gt;Ergebnisse!$D$10,Momente!C39*Ergebnisse!$D$10*Ergebnisse!$D$8,B39*(Ergebnisse!$D$4-Ergebnisse!$D$10)*Ergebnisse!$D$8)</f>
        <v>21714.2857142857</v>
      </c>
      <c r="G39" s="33" t="n">
        <f aca="false">IF(A39&gt;Ergebnisse!$D$14,Momente!C39*Ergebnisse!$D$14*Ergebnisse!$D$12,B39*(Ergebnisse!$D$4-Ergebnisse!$D$14)*Ergebnisse!$D$12)</f>
        <v>68571.4285714286</v>
      </c>
      <c r="H39" s="33" t="n">
        <f aca="false">E39+F39+G39</f>
        <v>117572.754285714</v>
      </c>
      <c r="I39" s="33" t="n">
        <f aca="false">Ergebnisse!$D$4/70+I38</f>
        <v>6.4</v>
      </c>
    </row>
    <row r="40" customFormat="false" ht="15" hidden="false" customHeight="false" outlineLevel="0" collapsed="false">
      <c r="A40" s="33" t="n">
        <f aca="false">Ergebnisse!$D$4/70+A39</f>
        <v>6.6</v>
      </c>
      <c r="B40" s="34" t="n">
        <f aca="false">A40/Ergebnisse!$D$4</f>
        <v>0.471428571428572</v>
      </c>
      <c r="C40" s="34" t="n">
        <f aca="false">(Ergebnisse!$D$4-Momente!A40)/Ergebnisse!$D$4</f>
        <v>0.528571428571428</v>
      </c>
      <c r="E40" s="33" t="n">
        <f aca="false">PRODUCT(B40*C40)/2*Ergebnisse!$D$6*Ergebnisse!$D$4*Ergebnisse!$D$4</f>
        <v>27399.24</v>
      </c>
      <c r="F40" s="33" t="n">
        <f aca="false">IF(A40&gt;Ergebnisse!$D$10,Momente!C40*Ergebnisse!$D$10*Ergebnisse!$D$8,B40*(Ergebnisse!$D$4-Ergebnisse!$D$10)*Ergebnisse!$D$8)</f>
        <v>21142.8571428571</v>
      </c>
      <c r="G40" s="33" t="n">
        <f aca="false">IF(A40&gt;Ergebnisse!$D$14,Momente!C40*Ergebnisse!$D$14*Ergebnisse!$D$12,B40*(Ergebnisse!$D$4-Ergebnisse!$D$14)*Ergebnisse!$D$12)</f>
        <v>68714.2857142857</v>
      </c>
      <c r="H40" s="33" t="n">
        <f aca="false">E40+F40+G40</f>
        <v>117256.382857143</v>
      </c>
      <c r="I40" s="33" t="n">
        <f aca="false">Ergebnisse!$D$4/70+I39</f>
        <v>6.6</v>
      </c>
    </row>
    <row r="41" customFormat="false" ht="15" hidden="false" customHeight="false" outlineLevel="0" collapsed="false">
      <c r="A41" s="33" t="n">
        <f aca="false">Ergebnisse!$D$4/70+A40</f>
        <v>6.8</v>
      </c>
      <c r="B41" s="34" t="n">
        <f aca="false">A41/Ergebnisse!$D$4</f>
        <v>0.485714285714286</v>
      </c>
      <c r="C41" s="34" t="n">
        <f aca="false">(Ergebnisse!$D$4-Momente!A41)/Ergebnisse!$D$4</f>
        <v>0.514285714285714</v>
      </c>
      <c r="E41" s="33" t="n">
        <f aca="false">PRODUCT(B41*C41)/2*Ergebnisse!$D$6*Ergebnisse!$D$4*Ergebnisse!$D$4</f>
        <v>27466.56</v>
      </c>
      <c r="F41" s="33" t="n">
        <f aca="false">IF(A41&gt;Ergebnisse!$D$10,Momente!C41*Ergebnisse!$D$10*Ergebnisse!$D$8,B41*(Ergebnisse!$D$4-Ergebnisse!$D$10)*Ergebnisse!$D$8)</f>
        <v>20571.4285714286</v>
      </c>
      <c r="G41" s="33" t="n">
        <f aca="false">IF(A41&gt;Ergebnisse!$D$14,Momente!C41*Ergebnisse!$D$14*Ergebnisse!$D$12,B41*(Ergebnisse!$D$4-Ergebnisse!$D$14)*Ergebnisse!$D$12)</f>
        <v>66857.1428571428</v>
      </c>
      <c r="H41" s="33" t="n">
        <f aca="false">E41+F41+G41</f>
        <v>114895.131428571</v>
      </c>
      <c r="I41" s="33" t="n">
        <f aca="false">Ergebnisse!$D$4/70+I40</f>
        <v>6.8</v>
      </c>
    </row>
    <row r="42" customFormat="false" ht="15" hidden="false" customHeight="false" outlineLevel="0" collapsed="false">
      <c r="A42" s="33" t="n">
        <f aca="false">Ergebnisse!$D$4/70+A41</f>
        <v>7</v>
      </c>
      <c r="B42" s="34" t="n">
        <f aca="false">A42/Ergebnisse!$D$4</f>
        <v>0.5</v>
      </c>
      <c r="C42" s="34" t="n">
        <f aca="false">(Ergebnisse!$D$4-Momente!A42)/Ergebnisse!$D$4</f>
        <v>0.5</v>
      </c>
      <c r="E42" s="33" t="n">
        <f aca="false">PRODUCT(B42*C42)/2*Ergebnisse!$D$6*Ergebnisse!$D$4*Ergebnisse!$D$4</f>
        <v>27489</v>
      </c>
      <c r="F42" s="33" t="n">
        <f aca="false">IF(A42&gt;Ergebnisse!$D$10,Momente!C42*Ergebnisse!$D$10*Ergebnisse!$D$8,B42*(Ergebnisse!$D$4-Ergebnisse!$D$10)*Ergebnisse!$D$8)</f>
        <v>20000</v>
      </c>
      <c r="G42" s="33" t="n">
        <f aca="false">IF(A42&gt;Ergebnisse!$D$14,Momente!C42*Ergebnisse!$D$14*Ergebnisse!$D$12,B42*(Ergebnisse!$D$4-Ergebnisse!$D$14)*Ergebnisse!$D$12)</f>
        <v>65000</v>
      </c>
      <c r="H42" s="33" t="n">
        <f aca="false">E42+F42+G42</f>
        <v>112489</v>
      </c>
      <c r="I42" s="33" t="n">
        <f aca="false">Ergebnisse!$D$4/70+I41</f>
        <v>7</v>
      </c>
    </row>
    <row r="43" customFormat="false" ht="15" hidden="false" customHeight="false" outlineLevel="0" collapsed="false">
      <c r="A43" s="33" t="n">
        <f aca="false">Ergebnisse!$D$4/70+A42</f>
        <v>7.2</v>
      </c>
      <c r="B43" s="34" t="n">
        <f aca="false">A43/Ergebnisse!$D$4</f>
        <v>0.514285714285715</v>
      </c>
      <c r="C43" s="34" t="n">
        <f aca="false">(Ergebnisse!$D$4-Momente!A43)/Ergebnisse!$D$4</f>
        <v>0.485714285714285</v>
      </c>
      <c r="E43" s="33" t="n">
        <f aca="false">PRODUCT(B43*C43)/2*Ergebnisse!$D$6*Ergebnisse!$D$4*Ergebnisse!$D$4</f>
        <v>27466.56</v>
      </c>
      <c r="F43" s="33" t="n">
        <f aca="false">IF(A43&gt;Ergebnisse!$D$10,Momente!C43*Ergebnisse!$D$10*Ergebnisse!$D$8,B43*(Ergebnisse!$D$4-Ergebnisse!$D$10)*Ergebnisse!$D$8)</f>
        <v>19428.5714285714</v>
      </c>
      <c r="G43" s="33" t="n">
        <f aca="false">IF(A43&gt;Ergebnisse!$D$14,Momente!C43*Ergebnisse!$D$14*Ergebnisse!$D$12,B43*(Ergebnisse!$D$4-Ergebnisse!$D$14)*Ergebnisse!$D$12)</f>
        <v>63142.8571428571</v>
      </c>
      <c r="H43" s="33" t="n">
        <f aca="false">E43+F43+G43</f>
        <v>110037.988571429</v>
      </c>
      <c r="I43" s="33" t="n">
        <f aca="false">Ergebnisse!$D$4/70+I42</f>
        <v>7.2</v>
      </c>
    </row>
    <row r="44" customFormat="false" ht="15" hidden="false" customHeight="false" outlineLevel="0" collapsed="false">
      <c r="A44" s="33" t="n">
        <f aca="false">Ergebnisse!$D$4/70+A43</f>
        <v>7.4</v>
      </c>
      <c r="B44" s="34" t="n">
        <f aca="false">A44/Ergebnisse!$D$4</f>
        <v>0.528571428571429</v>
      </c>
      <c r="C44" s="34" t="n">
        <f aca="false">(Ergebnisse!$D$4-Momente!A44)/Ergebnisse!$D$4</f>
        <v>0.471428571428571</v>
      </c>
      <c r="E44" s="33" t="n">
        <f aca="false">PRODUCT(B44*C44)/2*Ergebnisse!$D$6*Ergebnisse!$D$4*Ergebnisse!$D$4</f>
        <v>27399.24</v>
      </c>
      <c r="F44" s="33" t="n">
        <f aca="false">IF(A44&gt;Ergebnisse!$D$10,Momente!C44*Ergebnisse!$D$10*Ergebnisse!$D$8,B44*(Ergebnisse!$D$4-Ergebnisse!$D$10)*Ergebnisse!$D$8)</f>
        <v>18857.1428571428</v>
      </c>
      <c r="G44" s="33" t="n">
        <f aca="false">IF(A44&gt;Ergebnisse!$D$14,Momente!C44*Ergebnisse!$D$14*Ergebnisse!$D$12,B44*(Ergebnisse!$D$4-Ergebnisse!$D$14)*Ergebnisse!$D$12)</f>
        <v>61285.7142857142</v>
      </c>
      <c r="H44" s="33" t="n">
        <f aca="false">E44+F44+G44</f>
        <v>107542.097142857</v>
      </c>
      <c r="I44" s="33" t="n">
        <f aca="false">Ergebnisse!$D$4/70+I43</f>
        <v>7.4</v>
      </c>
    </row>
    <row r="45" customFormat="false" ht="15" hidden="false" customHeight="false" outlineLevel="0" collapsed="false">
      <c r="A45" s="33" t="n">
        <f aca="false">Ergebnisse!$D$4/70+A44</f>
        <v>7.6</v>
      </c>
      <c r="B45" s="34" t="n">
        <f aca="false">A45/Ergebnisse!$D$4</f>
        <v>0.542857142857143</v>
      </c>
      <c r="C45" s="34" t="n">
        <f aca="false">(Ergebnisse!$D$4-Momente!A45)/Ergebnisse!$D$4</f>
        <v>0.457142857142857</v>
      </c>
      <c r="E45" s="33" t="n">
        <f aca="false">PRODUCT(B45*C45)/2*Ergebnisse!$D$6*Ergebnisse!$D$4*Ergebnisse!$D$4</f>
        <v>27287.04</v>
      </c>
      <c r="F45" s="33" t="n">
        <f aca="false">IF(A45&gt;Ergebnisse!$D$10,Momente!C45*Ergebnisse!$D$10*Ergebnisse!$D$8,B45*(Ergebnisse!$D$4-Ergebnisse!$D$10)*Ergebnisse!$D$8)</f>
        <v>18285.7142857143</v>
      </c>
      <c r="G45" s="33" t="n">
        <f aca="false">IF(A45&gt;Ergebnisse!$D$14,Momente!C45*Ergebnisse!$D$14*Ergebnisse!$D$12,B45*(Ergebnisse!$D$4-Ergebnisse!$D$14)*Ergebnisse!$D$12)</f>
        <v>59428.5714285714</v>
      </c>
      <c r="H45" s="33" t="n">
        <f aca="false">E45+F45+G45</f>
        <v>105001.325714286</v>
      </c>
      <c r="I45" s="33" t="n">
        <f aca="false">Ergebnisse!$D$4/70+I44</f>
        <v>7.6</v>
      </c>
    </row>
    <row r="46" customFormat="false" ht="15" hidden="false" customHeight="false" outlineLevel="0" collapsed="false">
      <c r="A46" s="33" t="n">
        <f aca="false">Ergebnisse!$D$4/70+A45</f>
        <v>7.8</v>
      </c>
      <c r="B46" s="34" t="n">
        <f aca="false">A46/Ergebnisse!$D$4</f>
        <v>0.557142857142858</v>
      </c>
      <c r="C46" s="34" t="n">
        <f aca="false">(Ergebnisse!$D$4-Momente!A46)/Ergebnisse!$D$4</f>
        <v>0.442857142857143</v>
      </c>
      <c r="E46" s="33" t="n">
        <f aca="false">PRODUCT(B46*C46)/2*Ergebnisse!$D$6*Ergebnisse!$D$4*Ergebnisse!$D$4</f>
        <v>27129.96</v>
      </c>
      <c r="F46" s="33" t="n">
        <f aca="false">IF(A46&gt;Ergebnisse!$D$10,Momente!C46*Ergebnisse!$D$10*Ergebnisse!$D$8,B46*(Ergebnisse!$D$4-Ergebnisse!$D$10)*Ergebnisse!$D$8)</f>
        <v>17714.2857142857</v>
      </c>
      <c r="G46" s="33" t="n">
        <f aca="false">IF(A46&gt;Ergebnisse!$D$14,Momente!C46*Ergebnisse!$D$14*Ergebnisse!$D$12,B46*(Ergebnisse!$D$4-Ergebnisse!$D$14)*Ergebnisse!$D$12)</f>
        <v>57571.4285714285</v>
      </c>
      <c r="H46" s="33" t="n">
        <f aca="false">E46+F46+G46</f>
        <v>102415.674285714</v>
      </c>
      <c r="I46" s="33" t="n">
        <f aca="false">Ergebnisse!$D$4/70+I45</f>
        <v>7.8</v>
      </c>
    </row>
    <row r="47" customFormat="false" ht="15" hidden="false" customHeight="false" outlineLevel="0" collapsed="false">
      <c r="A47" s="33" t="n">
        <f aca="false">Ergebnisse!$D$4/70+A46</f>
        <v>8</v>
      </c>
      <c r="B47" s="34" t="n">
        <f aca="false">A47/Ergebnisse!$D$4</f>
        <v>0.571428571428572</v>
      </c>
      <c r="C47" s="34" t="n">
        <f aca="false">(Ergebnisse!$D$4-Momente!A47)/Ergebnisse!$D$4</f>
        <v>0.428571428571428</v>
      </c>
      <c r="E47" s="33" t="n">
        <f aca="false">PRODUCT(B47*C47)/2*Ergebnisse!$D$6*Ergebnisse!$D$4*Ergebnisse!$D$4</f>
        <v>26928</v>
      </c>
      <c r="F47" s="33" t="n">
        <f aca="false">IF(A47&gt;Ergebnisse!$D$10,Momente!C47*Ergebnisse!$D$10*Ergebnisse!$D$8,B47*(Ergebnisse!$D$4-Ergebnisse!$D$10)*Ergebnisse!$D$8)</f>
        <v>17142.8571428571</v>
      </c>
      <c r="G47" s="33" t="n">
        <f aca="false">IF(A47&gt;Ergebnisse!$D$14,Momente!C47*Ergebnisse!$D$14*Ergebnisse!$D$12,B47*(Ergebnisse!$D$4-Ergebnisse!$D$14)*Ergebnisse!$D$12)</f>
        <v>55714.2857142857</v>
      </c>
      <c r="H47" s="33" t="n">
        <f aca="false">E47+F47+G47</f>
        <v>99785.1428571428</v>
      </c>
      <c r="I47" s="33" t="n">
        <f aca="false">Ergebnisse!$D$4/70+I46</f>
        <v>8</v>
      </c>
    </row>
    <row r="48" customFormat="false" ht="15" hidden="false" customHeight="false" outlineLevel="0" collapsed="false">
      <c r="A48" s="33" t="n">
        <f aca="false">Ergebnisse!$D$4/70+A47</f>
        <v>8.2</v>
      </c>
      <c r="B48" s="34" t="n">
        <f aca="false">A48/Ergebnisse!$D$4</f>
        <v>0.585714285714286</v>
      </c>
      <c r="C48" s="34" t="n">
        <f aca="false">(Ergebnisse!$D$4-Momente!A48)/Ergebnisse!$D$4</f>
        <v>0.414285714285714</v>
      </c>
      <c r="E48" s="33" t="n">
        <f aca="false">PRODUCT(B48*C48)/2*Ergebnisse!$D$6*Ergebnisse!$D$4*Ergebnisse!$D$4</f>
        <v>26681.16</v>
      </c>
      <c r="F48" s="33" t="n">
        <f aca="false">IF(A48&gt;Ergebnisse!$D$10,Momente!C48*Ergebnisse!$D$10*Ergebnisse!$D$8,B48*(Ergebnisse!$D$4-Ergebnisse!$D$10)*Ergebnisse!$D$8)</f>
        <v>16571.4285714286</v>
      </c>
      <c r="G48" s="33" t="n">
        <f aca="false">IF(A48&gt;Ergebnisse!$D$14,Momente!C48*Ergebnisse!$D$14*Ergebnisse!$D$12,B48*(Ergebnisse!$D$4-Ergebnisse!$D$14)*Ergebnisse!$D$12)</f>
        <v>53857.1428571428</v>
      </c>
      <c r="H48" s="33" t="n">
        <f aca="false">E48+F48+G48</f>
        <v>97109.7314285714</v>
      </c>
      <c r="I48" s="33" t="n">
        <f aca="false">Ergebnisse!$D$4/70+I47</f>
        <v>8.2</v>
      </c>
    </row>
    <row r="49" customFormat="false" ht="15" hidden="false" customHeight="false" outlineLevel="0" collapsed="false">
      <c r="A49" s="33" t="n">
        <f aca="false">Ergebnisse!$D$4/70+A48</f>
        <v>8.4</v>
      </c>
      <c r="B49" s="34" t="n">
        <f aca="false">A49/Ergebnisse!$D$4</f>
        <v>0.6</v>
      </c>
      <c r="C49" s="34" t="n">
        <f aca="false">(Ergebnisse!$D$4-Momente!A49)/Ergebnisse!$D$4</f>
        <v>0.4</v>
      </c>
      <c r="E49" s="33" t="n">
        <f aca="false">PRODUCT(B49*C49)/2*Ergebnisse!$D$6*Ergebnisse!$D$4*Ergebnisse!$D$4</f>
        <v>26389.44</v>
      </c>
      <c r="F49" s="33" t="n">
        <f aca="false">IF(A49&gt;Ergebnisse!$D$10,Momente!C49*Ergebnisse!$D$10*Ergebnisse!$D$8,B49*(Ergebnisse!$D$4-Ergebnisse!$D$10)*Ergebnisse!$D$8)</f>
        <v>16000</v>
      </c>
      <c r="G49" s="33" t="n">
        <f aca="false">IF(A49&gt;Ergebnisse!$D$14,Momente!C49*Ergebnisse!$D$14*Ergebnisse!$D$12,B49*(Ergebnisse!$D$4-Ergebnisse!$D$14)*Ergebnisse!$D$12)</f>
        <v>52000</v>
      </c>
      <c r="H49" s="33" t="n">
        <f aca="false">E49+F49+G49</f>
        <v>94389.44</v>
      </c>
      <c r="I49" s="33" t="n">
        <f aca="false">Ergebnisse!$D$4/70+I48</f>
        <v>8.4</v>
      </c>
    </row>
    <row r="50" customFormat="false" ht="15" hidden="false" customHeight="false" outlineLevel="0" collapsed="false">
      <c r="A50" s="33" t="n">
        <f aca="false">Ergebnisse!$D$4/70+A49</f>
        <v>8.6</v>
      </c>
      <c r="B50" s="34" t="n">
        <f aca="false">A50/Ergebnisse!$D$4</f>
        <v>0.614285714285714</v>
      </c>
      <c r="C50" s="34" t="n">
        <f aca="false">(Ergebnisse!$D$4-Momente!A50)/Ergebnisse!$D$4</f>
        <v>0.385714285714286</v>
      </c>
      <c r="E50" s="33" t="n">
        <f aca="false">PRODUCT(B50*C50)/2*Ergebnisse!$D$6*Ergebnisse!$D$4*Ergebnisse!$D$4</f>
        <v>26052.84</v>
      </c>
      <c r="F50" s="33" t="n">
        <f aca="false">IF(A50&gt;Ergebnisse!$D$10,Momente!C50*Ergebnisse!$D$10*Ergebnisse!$D$8,B50*(Ergebnisse!$D$4-Ergebnisse!$D$10)*Ergebnisse!$D$8)</f>
        <v>15428.5714285714</v>
      </c>
      <c r="G50" s="33" t="n">
        <f aca="false">IF(A50&gt;Ergebnisse!$D$14,Momente!C50*Ergebnisse!$D$14*Ergebnisse!$D$12,B50*(Ergebnisse!$D$4-Ergebnisse!$D$14)*Ergebnisse!$D$12)</f>
        <v>50142.8571428571</v>
      </c>
      <c r="H50" s="33" t="n">
        <f aca="false">E50+F50+G50</f>
        <v>91624.2685714286</v>
      </c>
      <c r="I50" s="33" t="n">
        <f aca="false">Ergebnisse!$D$4/70+I49</f>
        <v>8.6</v>
      </c>
    </row>
    <row r="51" customFormat="false" ht="15" hidden="false" customHeight="false" outlineLevel="0" collapsed="false">
      <c r="A51" s="33" t="n">
        <f aca="false">Ergebnisse!$D$4/70+A50</f>
        <v>8.8</v>
      </c>
      <c r="B51" s="34" t="n">
        <f aca="false">A51/Ergebnisse!$D$4</f>
        <v>0.628571428571429</v>
      </c>
      <c r="C51" s="34" t="n">
        <f aca="false">(Ergebnisse!$D$4-Momente!A51)/Ergebnisse!$D$4</f>
        <v>0.371428571428571</v>
      </c>
      <c r="E51" s="33" t="n">
        <f aca="false">PRODUCT(B51*C51)/2*Ergebnisse!$D$6*Ergebnisse!$D$4*Ergebnisse!$D$4</f>
        <v>25671.36</v>
      </c>
      <c r="F51" s="33" t="n">
        <f aca="false">IF(A51&gt;Ergebnisse!$D$10,Momente!C51*Ergebnisse!$D$10*Ergebnisse!$D$8,B51*(Ergebnisse!$D$4-Ergebnisse!$D$10)*Ergebnisse!$D$8)</f>
        <v>14857.1428571429</v>
      </c>
      <c r="G51" s="33" t="n">
        <f aca="false">IF(A51&gt;Ergebnisse!$D$14,Momente!C51*Ergebnisse!$D$14*Ergebnisse!$D$12,B51*(Ergebnisse!$D$4-Ergebnisse!$D$14)*Ergebnisse!$D$12)</f>
        <v>48285.7142857143</v>
      </c>
      <c r="H51" s="33" t="n">
        <f aca="false">E51+F51+G51</f>
        <v>88814.2171428571</v>
      </c>
      <c r="I51" s="33" t="n">
        <f aca="false">Ergebnisse!$D$4/70+I50</f>
        <v>8.8</v>
      </c>
    </row>
    <row r="52" customFormat="false" ht="15" hidden="false" customHeight="false" outlineLevel="0" collapsed="false">
      <c r="A52" s="33" t="n">
        <f aca="false">Ergebnisse!$D$4/70+A51</f>
        <v>9</v>
      </c>
      <c r="B52" s="34" t="n">
        <f aca="false">A52/Ergebnisse!$D$4</f>
        <v>0.642857142857143</v>
      </c>
      <c r="C52" s="34" t="n">
        <f aca="false">(Ergebnisse!$D$4-Momente!A52)/Ergebnisse!$D$4</f>
        <v>0.357142857142857</v>
      </c>
      <c r="E52" s="33" t="n">
        <f aca="false">PRODUCT(B52*C52)/2*Ergebnisse!$D$6*Ergebnisse!$D$4*Ergebnisse!$D$4</f>
        <v>25245</v>
      </c>
      <c r="F52" s="33" t="n">
        <f aca="false">IF(A52&gt;Ergebnisse!$D$10,Momente!C52*Ergebnisse!$D$10*Ergebnisse!$D$8,B52*(Ergebnisse!$D$4-Ergebnisse!$D$10)*Ergebnisse!$D$8)</f>
        <v>14285.7142857143</v>
      </c>
      <c r="G52" s="33" t="n">
        <f aca="false">IF(A52&gt;Ergebnisse!$D$14,Momente!C52*Ergebnisse!$D$14*Ergebnisse!$D$12,B52*(Ergebnisse!$D$4-Ergebnisse!$D$14)*Ergebnisse!$D$12)</f>
        <v>46428.5714285714</v>
      </c>
      <c r="H52" s="33" t="n">
        <f aca="false">E52+F52+G52</f>
        <v>85959.2857142857</v>
      </c>
      <c r="I52" s="33" t="n">
        <f aca="false">Ergebnisse!$D$4/70+I51</f>
        <v>9</v>
      </c>
    </row>
    <row r="53" customFormat="false" ht="15" hidden="false" customHeight="false" outlineLevel="0" collapsed="false">
      <c r="A53" s="33" t="n">
        <f aca="false">Ergebnisse!$D$4/70+A52</f>
        <v>9.2</v>
      </c>
      <c r="B53" s="34" t="n">
        <f aca="false">A53/Ergebnisse!$D$4</f>
        <v>0.657142857142857</v>
      </c>
      <c r="C53" s="34" t="n">
        <f aca="false">(Ergebnisse!$D$4-Momente!A53)/Ergebnisse!$D$4</f>
        <v>0.342857142857143</v>
      </c>
      <c r="E53" s="33" t="n">
        <f aca="false">PRODUCT(B53*C53)/2*Ergebnisse!$D$6*Ergebnisse!$D$4*Ergebnisse!$D$4</f>
        <v>24773.76</v>
      </c>
      <c r="F53" s="33" t="n">
        <f aca="false">IF(A53&gt;Ergebnisse!$D$10,Momente!C53*Ergebnisse!$D$10*Ergebnisse!$D$8,B53*(Ergebnisse!$D$4-Ergebnisse!$D$10)*Ergebnisse!$D$8)</f>
        <v>13714.2857142857</v>
      </c>
      <c r="G53" s="33" t="n">
        <f aca="false">IF(A53&gt;Ergebnisse!$D$14,Momente!C53*Ergebnisse!$D$14*Ergebnisse!$D$12,B53*(Ergebnisse!$D$4-Ergebnisse!$D$14)*Ergebnisse!$D$12)</f>
        <v>44571.4285714286</v>
      </c>
      <c r="H53" s="33" t="n">
        <f aca="false">E53+F53+G53</f>
        <v>83059.4742857143</v>
      </c>
      <c r="I53" s="33" t="n">
        <f aca="false">Ergebnisse!$D$4/70+I52</f>
        <v>9.2</v>
      </c>
    </row>
    <row r="54" customFormat="false" ht="15" hidden="false" customHeight="false" outlineLevel="0" collapsed="false">
      <c r="A54" s="33" t="n">
        <f aca="false">Ergebnisse!$D$4/70+A53</f>
        <v>9.4</v>
      </c>
      <c r="B54" s="34" t="n">
        <f aca="false">A54/Ergebnisse!$D$4</f>
        <v>0.671428571428571</v>
      </c>
      <c r="C54" s="34" t="n">
        <f aca="false">(Ergebnisse!$D$4-Momente!A54)/Ergebnisse!$D$4</f>
        <v>0.328571428571429</v>
      </c>
      <c r="E54" s="33" t="n">
        <f aca="false">PRODUCT(B54*C54)/2*Ergebnisse!$D$6*Ergebnisse!$D$4*Ergebnisse!$D$4</f>
        <v>24257.64</v>
      </c>
      <c r="F54" s="33" t="n">
        <f aca="false">IF(A54&gt;Ergebnisse!$D$10,Momente!C54*Ergebnisse!$D$10*Ergebnisse!$D$8,B54*(Ergebnisse!$D$4-Ergebnisse!$D$10)*Ergebnisse!$D$8)</f>
        <v>13142.8571428571</v>
      </c>
      <c r="G54" s="33" t="n">
        <f aca="false">IF(A54&gt;Ergebnisse!$D$14,Momente!C54*Ergebnisse!$D$14*Ergebnisse!$D$12,B54*(Ergebnisse!$D$4-Ergebnisse!$D$14)*Ergebnisse!$D$12)</f>
        <v>42714.2857142857</v>
      </c>
      <c r="H54" s="33" t="n">
        <f aca="false">E54+F54+G54</f>
        <v>80114.7828571429</v>
      </c>
      <c r="I54" s="33" t="n">
        <f aca="false">Ergebnisse!$D$4/70+I53</f>
        <v>9.4</v>
      </c>
    </row>
    <row r="55" customFormat="false" ht="15" hidden="false" customHeight="false" outlineLevel="0" collapsed="false">
      <c r="A55" s="33" t="n">
        <f aca="false">Ergebnisse!$D$4/70+A54</f>
        <v>9.6</v>
      </c>
      <c r="B55" s="34" t="n">
        <f aca="false">A55/Ergebnisse!$D$4</f>
        <v>0.685714285714286</v>
      </c>
      <c r="C55" s="34" t="n">
        <f aca="false">(Ergebnisse!$D$4-Momente!A55)/Ergebnisse!$D$4</f>
        <v>0.314285714285714</v>
      </c>
      <c r="E55" s="33" t="n">
        <f aca="false">PRODUCT(B55*C55)/2*Ergebnisse!$D$6*Ergebnisse!$D$4*Ergebnisse!$D$4</f>
        <v>23696.64</v>
      </c>
      <c r="F55" s="33" t="n">
        <f aca="false">IF(A55&gt;Ergebnisse!$D$10,Momente!C55*Ergebnisse!$D$10*Ergebnisse!$D$8,B55*(Ergebnisse!$D$4-Ergebnisse!$D$10)*Ergebnisse!$D$8)</f>
        <v>12571.4285714286</v>
      </c>
      <c r="G55" s="33" t="n">
        <f aca="false">IF(A55&gt;Ergebnisse!$D$14,Momente!C55*Ergebnisse!$D$14*Ergebnisse!$D$12,B55*(Ergebnisse!$D$4-Ergebnisse!$D$14)*Ergebnisse!$D$12)</f>
        <v>40857.1428571429</v>
      </c>
      <c r="H55" s="33" t="n">
        <f aca="false">E55+F55+G55</f>
        <v>77125.2114285715</v>
      </c>
      <c r="I55" s="33" t="n">
        <f aca="false">Ergebnisse!$D$4/70+I54</f>
        <v>9.6</v>
      </c>
    </row>
    <row r="56" customFormat="false" ht="15" hidden="false" customHeight="false" outlineLevel="0" collapsed="false">
      <c r="A56" s="33" t="n">
        <f aca="false">Ergebnisse!$D$4/70+A55</f>
        <v>9.8</v>
      </c>
      <c r="B56" s="34" t="n">
        <f aca="false">A56/Ergebnisse!$D$4</f>
        <v>0.7</v>
      </c>
      <c r="C56" s="34" t="n">
        <f aca="false">(Ergebnisse!$D$4-Momente!A56)/Ergebnisse!$D$4</f>
        <v>0.3</v>
      </c>
      <c r="E56" s="33" t="n">
        <f aca="false">PRODUCT(B56*C56)/2*Ergebnisse!$D$6*Ergebnisse!$D$4*Ergebnisse!$D$4</f>
        <v>23090.76</v>
      </c>
      <c r="F56" s="33" t="n">
        <f aca="false">IF(A56&gt;Ergebnisse!$D$10,Momente!C56*Ergebnisse!$D$10*Ergebnisse!$D$8,B56*(Ergebnisse!$D$4-Ergebnisse!$D$10)*Ergebnisse!$D$8)</f>
        <v>12000</v>
      </c>
      <c r="G56" s="33" t="n">
        <f aca="false">IF(A56&gt;Ergebnisse!$D$14,Momente!C56*Ergebnisse!$D$14*Ergebnisse!$D$12,B56*(Ergebnisse!$D$4-Ergebnisse!$D$14)*Ergebnisse!$D$12)</f>
        <v>39000</v>
      </c>
      <c r="H56" s="33" t="n">
        <f aca="false">E56+F56+G56</f>
        <v>74090.7600000001</v>
      </c>
      <c r="I56" s="33" t="n">
        <f aca="false">Ergebnisse!$D$4/70+I55</f>
        <v>9.8</v>
      </c>
    </row>
    <row r="57" customFormat="false" ht="15" hidden="false" customHeight="false" outlineLevel="0" collapsed="false">
      <c r="A57" s="33" t="n">
        <f aca="false">Ergebnisse!$D$4/70+A56</f>
        <v>10</v>
      </c>
      <c r="B57" s="34" t="n">
        <f aca="false">A57/Ergebnisse!$D$4</f>
        <v>0.714285714285714</v>
      </c>
      <c r="C57" s="34" t="n">
        <f aca="false">(Ergebnisse!$D$4-Momente!A57)/Ergebnisse!$D$4</f>
        <v>0.285714285714286</v>
      </c>
      <c r="E57" s="33" t="n">
        <f aca="false">PRODUCT(B57*C57)/2*Ergebnisse!$D$6*Ergebnisse!$D$4*Ergebnisse!$D$4</f>
        <v>22440</v>
      </c>
      <c r="F57" s="33" t="n">
        <f aca="false">IF(A57&gt;Ergebnisse!$D$10,Momente!C57*Ergebnisse!$D$10*Ergebnisse!$D$8,B57*(Ergebnisse!$D$4-Ergebnisse!$D$10)*Ergebnisse!$D$8)</f>
        <v>11428.5714285714</v>
      </c>
      <c r="G57" s="33" t="n">
        <f aca="false">IF(A57&gt;Ergebnisse!$D$14,Momente!C57*Ergebnisse!$D$14*Ergebnisse!$D$12,B57*(Ergebnisse!$D$4-Ergebnisse!$D$14)*Ergebnisse!$D$12)</f>
        <v>37142.8571428572</v>
      </c>
      <c r="H57" s="33" t="n">
        <f aca="false">E57+F57+G57</f>
        <v>71011.4285714286</v>
      </c>
      <c r="I57" s="33" t="n">
        <f aca="false">Ergebnisse!$D$4/70+I56</f>
        <v>10</v>
      </c>
    </row>
    <row r="58" customFormat="false" ht="15" hidden="false" customHeight="false" outlineLevel="0" collapsed="false">
      <c r="A58" s="33" t="n">
        <f aca="false">Ergebnisse!$D$4/70+A57</f>
        <v>10.2</v>
      </c>
      <c r="B58" s="34" t="n">
        <f aca="false">A58/Ergebnisse!$D$4</f>
        <v>0.728571428571428</v>
      </c>
      <c r="C58" s="34" t="n">
        <f aca="false">(Ergebnisse!$D$4-Momente!A58)/Ergebnisse!$D$4</f>
        <v>0.271428571428572</v>
      </c>
      <c r="E58" s="33" t="n">
        <f aca="false">PRODUCT(B58*C58)/2*Ergebnisse!$D$6*Ergebnisse!$D$4*Ergebnisse!$D$4</f>
        <v>21744.36</v>
      </c>
      <c r="F58" s="33" t="n">
        <f aca="false">IF(A58&gt;Ergebnisse!$D$10,Momente!C58*Ergebnisse!$D$10*Ergebnisse!$D$8,B58*(Ergebnisse!$D$4-Ergebnisse!$D$10)*Ergebnisse!$D$8)</f>
        <v>10857.1428571429</v>
      </c>
      <c r="G58" s="33" t="n">
        <f aca="false">IF(A58&gt;Ergebnisse!$D$14,Momente!C58*Ergebnisse!$D$14*Ergebnisse!$D$12,B58*(Ergebnisse!$D$4-Ergebnisse!$D$14)*Ergebnisse!$D$12)</f>
        <v>35285.7142857143</v>
      </c>
      <c r="H58" s="33" t="n">
        <f aca="false">E58+F58+G58</f>
        <v>67887.2171428572</v>
      </c>
      <c r="I58" s="33" t="n">
        <f aca="false">Ergebnisse!$D$4/70+I57</f>
        <v>10.2</v>
      </c>
    </row>
    <row r="59" customFormat="false" ht="15" hidden="false" customHeight="false" outlineLevel="0" collapsed="false">
      <c r="A59" s="33" t="n">
        <f aca="false">Ergebnisse!$D$4/70+A58</f>
        <v>10.4</v>
      </c>
      <c r="B59" s="34" t="n">
        <f aca="false">A59/Ergebnisse!$D$4</f>
        <v>0.742857142857143</v>
      </c>
      <c r="C59" s="34" t="n">
        <f aca="false">(Ergebnisse!$D$4-Momente!A59)/Ergebnisse!$D$4</f>
        <v>0.257142857142857</v>
      </c>
      <c r="E59" s="33" t="n">
        <f aca="false">PRODUCT(B59*C59)/2*Ergebnisse!$D$6*Ergebnisse!$D$4*Ergebnisse!$D$4</f>
        <v>21003.84</v>
      </c>
      <c r="F59" s="33" t="n">
        <f aca="false">IF(A59&gt;Ergebnisse!$D$10,Momente!C59*Ergebnisse!$D$10*Ergebnisse!$D$8,B59*(Ergebnisse!$D$4-Ergebnisse!$D$10)*Ergebnisse!$D$8)</f>
        <v>10285.7142857143</v>
      </c>
      <c r="G59" s="33" t="n">
        <f aca="false">IF(A59&gt;Ergebnisse!$D$14,Momente!C59*Ergebnisse!$D$14*Ergebnisse!$D$12,B59*(Ergebnisse!$D$4-Ergebnisse!$D$14)*Ergebnisse!$D$12)</f>
        <v>33428.5714285715</v>
      </c>
      <c r="H59" s="33" t="n">
        <f aca="false">E59+F59+G59</f>
        <v>64718.1257142858</v>
      </c>
      <c r="I59" s="33" t="n">
        <f aca="false">Ergebnisse!$D$4/70+I58</f>
        <v>10.4</v>
      </c>
    </row>
    <row r="60" customFormat="false" ht="15" hidden="false" customHeight="false" outlineLevel="0" collapsed="false">
      <c r="A60" s="33" t="n">
        <f aca="false">Ergebnisse!$D$4/70+A59</f>
        <v>10.6</v>
      </c>
      <c r="B60" s="34" t="n">
        <f aca="false">A60/Ergebnisse!$D$4</f>
        <v>0.757142857142857</v>
      </c>
      <c r="C60" s="34" t="n">
        <f aca="false">(Ergebnisse!$D$4-Momente!A60)/Ergebnisse!$D$4</f>
        <v>0.242857142857143</v>
      </c>
      <c r="E60" s="33" t="n">
        <f aca="false">PRODUCT(B60*C60)/2*Ergebnisse!$D$6*Ergebnisse!$D$4*Ergebnisse!$D$4</f>
        <v>20218.44</v>
      </c>
      <c r="F60" s="33" t="n">
        <f aca="false">IF(A60&gt;Ergebnisse!$D$10,Momente!C60*Ergebnisse!$D$10*Ergebnisse!$D$8,B60*(Ergebnisse!$D$4-Ergebnisse!$D$10)*Ergebnisse!$D$8)</f>
        <v>9714.28571428573</v>
      </c>
      <c r="G60" s="33" t="n">
        <f aca="false">IF(A60&gt;Ergebnisse!$D$14,Momente!C60*Ergebnisse!$D$14*Ergebnisse!$D$12,B60*(Ergebnisse!$D$4-Ergebnisse!$D$14)*Ergebnisse!$D$12)</f>
        <v>31571.4285714286</v>
      </c>
      <c r="H60" s="33" t="n">
        <f aca="false">E60+F60+G60</f>
        <v>61504.1542857144</v>
      </c>
      <c r="I60" s="33" t="n">
        <f aca="false">Ergebnisse!$D$4/70+I59</f>
        <v>10.6</v>
      </c>
    </row>
    <row r="61" customFormat="false" ht="15" hidden="false" customHeight="false" outlineLevel="0" collapsed="false">
      <c r="A61" s="33" t="n">
        <f aca="false">Ergebnisse!$D$4/70+A60</f>
        <v>10.8</v>
      </c>
      <c r="B61" s="34" t="n">
        <f aca="false">A61/Ergebnisse!$D$4</f>
        <v>0.771428571428571</v>
      </c>
      <c r="C61" s="34" t="n">
        <f aca="false">(Ergebnisse!$D$4-Momente!A61)/Ergebnisse!$D$4</f>
        <v>0.228571428571429</v>
      </c>
      <c r="E61" s="33" t="n">
        <f aca="false">PRODUCT(B61*C61)/2*Ergebnisse!$D$6*Ergebnisse!$D$4*Ergebnisse!$D$4</f>
        <v>19388.16</v>
      </c>
      <c r="F61" s="33" t="n">
        <f aca="false">IF(A61&gt;Ergebnisse!$D$10,Momente!C61*Ergebnisse!$D$10*Ergebnisse!$D$8,B61*(Ergebnisse!$D$4-Ergebnisse!$D$10)*Ergebnisse!$D$8)</f>
        <v>9142.85714285716</v>
      </c>
      <c r="G61" s="33" t="n">
        <f aca="false">IF(A61&gt;Ergebnisse!$D$14,Momente!C61*Ergebnisse!$D$14*Ergebnisse!$D$12,B61*(Ergebnisse!$D$4-Ergebnisse!$D$14)*Ergebnisse!$D$12)</f>
        <v>29714.2857142858</v>
      </c>
      <c r="H61" s="33" t="n">
        <f aca="false">E61+F61+G61</f>
        <v>58245.302857143</v>
      </c>
      <c r="I61" s="33" t="n">
        <f aca="false">Ergebnisse!$D$4/70+I60</f>
        <v>10.8</v>
      </c>
    </row>
    <row r="62" customFormat="false" ht="15" hidden="false" customHeight="false" outlineLevel="0" collapsed="false">
      <c r="A62" s="33" t="n">
        <f aca="false">Ergebnisse!$D$4/70+A61</f>
        <v>11</v>
      </c>
      <c r="B62" s="34" t="n">
        <f aca="false">A62/Ergebnisse!$D$4</f>
        <v>0.785714285714285</v>
      </c>
      <c r="C62" s="34" t="n">
        <f aca="false">(Ergebnisse!$D$4-Momente!A62)/Ergebnisse!$D$4</f>
        <v>0.214285714285715</v>
      </c>
      <c r="E62" s="33" t="n">
        <f aca="false">PRODUCT(B62*C62)/2*Ergebnisse!$D$6*Ergebnisse!$D$4*Ergebnisse!$D$4</f>
        <v>18513</v>
      </c>
      <c r="F62" s="33" t="n">
        <f aca="false">IF(A62&gt;Ergebnisse!$D$10,Momente!C62*Ergebnisse!$D$10*Ergebnisse!$D$8,B62*(Ergebnisse!$D$4-Ergebnisse!$D$10)*Ergebnisse!$D$8)</f>
        <v>8571.42857142859</v>
      </c>
      <c r="G62" s="33" t="n">
        <f aca="false">IF(A62&gt;Ergebnisse!$D$14,Momente!C62*Ergebnisse!$D$14*Ergebnisse!$D$12,B62*(Ergebnisse!$D$4-Ergebnisse!$D$14)*Ergebnisse!$D$12)</f>
        <v>27857.1428571429</v>
      </c>
      <c r="H62" s="33" t="n">
        <f aca="false">E62+F62+G62</f>
        <v>54941.5714285716</v>
      </c>
      <c r="I62" s="33" t="n">
        <f aca="false">Ergebnisse!$D$4/70+I61</f>
        <v>11</v>
      </c>
    </row>
    <row r="63" customFormat="false" ht="15" hidden="false" customHeight="false" outlineLevel="0" collapsed="false">
      <c r="A63" s="33" t="n">
        <f aca="false">Ergebnisse!$D$4/70+A62</f>
        <v>11.2</v>
      </c>
      <c r="B63" s="34" t="n">
        <f aca="false">A63/Ergebnisse!$D$4</f>
        <v>0.8</v>
      </c>
      <c r="C63" s="34" t="n">
        <f aca="false">(Ergebnisse!$D$4-Momente!A63)/Ergebnisse!$D$4</f>
        <v>0.200000000000001</v>
      </c>
      <c r="E63" s="33" t="n">
        <f aca="false">PRODUCT(B63*C63)/2*Ergebnisse!$D$6*Ergebnisse!$D$4*Ergebnisse!$D$4</f>
        <v>17592.96</v>
      </c>
      <c r="F63" s="33" t="n">
        <f aca="false">IF(A63&gt;Ergebnisse!$D$10,Momente!C63*Ergebnisse!$D$10*Ergebnisse!$D$8,B63*(Ergebnisse!$D$4-Ergebnisse!$D$10)*Ergebnisse!$D$8)</f>
        <v>8000.00000000002</v>
      </c>
      <c r="G63" s="33" t="n">
        <f aca="false">IF(A63&gt;Ergebnisse!$D$14,Momente!C63*Ergebnisse!$D$14*Ergebnisse!$D$12,B63*(Ergebnisse!$D$4-Ergebnisse!$D$14)*Ergebnisse!$D$12)</f>
        <v>26000.0000000001</v>
      </c>
      <c r="H63" s="33" t="n">
        <f aca="false">E63+F63+G63</f>
        <v>51592.9600000001</v>
      </c>
      <c r="I63" s="33" t="n">
        <f aca="false">Ergebnisse!$D$4/70+I62</f>
        <v>11.2</v>
      </c>
    </row>
    <row r="64" customFormat="false" ht="15" hidden="false" customHeight="false" outlineLevel="0" collapsed="false">
      <c r="A64" s="33" t="n">
        <f aca="false">Ergebnisse!$D$4/70+A63</f>
        <v>11.4</v>
      </c>
      <c r="B64" s="34" t="n">
        <f aca="false">A64/Ergebnisse!$D$4</f>
        <v>0.814285714285714</v>
      </c>
      <c r="C64" s="34" t="n">
        <f aca="false">(Ergebnisse!$D$4-Momente!A64)/Ergebnisse!$D$4</f>
        <v>0.185714285714286</v>
      </c>
      <c r="E64" s="33" t="n">
        <f aca="false">PRODUCT(B64*C64)/2*Ergebnisse!$D$6*Ergebnisse!$D$4*Ergebnisse!$D$4</f>
        <v>16628.04</v>
      </c>
      <c r="F64" s="33" t="n">
        <f aca="false">IF(A64&gt;Ergebnisse!$D$10,Momente!C64*Ergebnisse!$D$10*Ergebnisse!$D$8,B64*(Ergebnisse!$D$4-Ergebnisse!$D$10)*Ergebnisse!$D$8)</f>
        <v>7428.57142857145</v>
      </c>
      <c r="G64" s="33" t="n">
        <f aca="false">IF(A64&gt;Ergebnisse!$D$14,Momente!C64*Ergebnisse!$D$14*Ergebnisse!$D$12,B64*(Ergebnisse!$D$4-Ergebnisse!$D$14)*Ergebnisse!$D$12)</f>
        <v>24142.8571428572</v>
      </c>
      <c r="H64" s="33" t="n">
        <f aca="false">E64+F64+G64</f>
        <v>48199.4685714287</v>
      </c>
      <c r="I64" s="33" t="n">
        <f aca="false">Ergebnisse!$D$4/70+I63</f>
        <v>11.4</v>
      </c>
    </row>
    <row r="65" customFormat="false" ht="15" hidden="false" customHeight="false" outlineLevel="0" collapsed="false">
      <c r="A65" s="33" t="n">
        <f aca="false">Ergebnisse!$D$4/70+A64</f>
        <v>11.6</v>
      </c>
      <c r="B65" s="34" t="n">
        <f aca="false">A65/Ergebnisse!$D$4</f>
        <v>0.828571428571428</v>
      </c>
      <c r="C65" s="34" t="n">
        <f aca="false">(Ergebnisse!$D$4-Momente!A65)/Ergebnisse!$D$4</f>
        <v>0.171428571428572</v>
      </c>
      <c r="E65" s="33" t="n">
        <f aca="false">PRODUCT(B65*C65)/2*Ergebnisse!$D$6*Ergebnisse!$D$4*Ergebnisse!$D$4</f>
        <v>15618.2400000001</v>
      </c>
      <c r="F65" s="33" t="n">
        <f aca="false">IF(A65&gt;Ergebnisse!$D$10,Momente!C65*Ergebnisse!$D$10*Ergebnisse!$D$8,B65*(Ergebnisse!$D$4-Ergebnisse!$D$10)*Ergebnisse!$D$8)</f>
        <v>6857.14285714288</v>
      </c>
      <c r="G65" s="33" t="n">
        <f aca="false">IF(A65&gt;Ergebnisse!$D$14,Momente!C65*Ergebnisse!$D$14*Ergebnisse!$D$12,B65*(Ergebnisse!$D$4-Ergebnisse!$D$14)*Ergebnisse!$D$12)</f>
        <v>22285.7142857144</v>
      </c>
      <c r="H65" s="33" t="n">
        <f aca="false">E65+F65+G65</f>
        <v>44761.0971428573</v>
      </c>
      <c r="I65" s="33" t="n">
        <f aca="false">Ergebnisse!$D$4/70+I64</f>
        <v>11.6</v>
      </c>
    </row>
    <row r="66" customFormat="false" ht="15" hidden="false" customHeight="false" outlineLevel="0" collapsed="false">
      <c r="A66" s="33" t="n">
        <f aca="false">Ergebnisse!$D$4/70+A65</f>
        <v>11.8</v>
      </c>
      <c r="B66" s="34" t="n">
        <f aca="false">A66/Ergebnisse!$D$4</f>
        <v>0.842857142857142</v>
      </c>
      <c r="C66" s="34" t="n">
        <f aca="false">(Ergebnisse!$D$4-Momente!A66)/Ergebnisse!$D$4</f>
        <v>0.157142857142858</v>
      </c>
      <c r="E66" s="33" t="n">
        <f aca="false">PRODUCT(B66*C66)/2*Ergebnisse!$D$6*Ergebnisse!$D$4*Ergebnisse!$D$4</f>
        <v>14563.5600000001</v>
      </c>
      <c r="F66" s="33" t="n">
        <f aca="false">IF(A66&gt;Ergebnisse!$D$10,Momente!C66*Ergebnisse!$D$10*Ergebnisse!$D$8,B66*(Ergebnisse!$D$4-Ergebnisse!$D$10)*Ergebnisse!$D$8)</f>
        <v>6285.71428571431</v>
      </c>
      <c r="G66" s="33" t="n">
        <f aca="false">IF(A66&gt;Ergebnisse!$D$14,Momente!C66*Ergebnisse!$D$14*Ergebnisse!$D$12,B66*(Ergebnisse!$D$4-Ergebnisse!$D$14)*Ergebnisse!$D$12)</f>
        <v>20428.5714285715</v>
      </c>
      <c r="H66" s="33" t="n">
        <f aca="false">E66+F66+G66</f>
        <v>41277.8457142859</v>
      </c>
      <c r="I66" s="33" t="n">
        <f aca="false">Ergebnisse!$D$4/70+I65</f>
        <v>11.8</v>
      </c>
    </row>
    <row r="67" customFormat="false" ht="15" hidden="false" customHeight="false" outlineLevel="0" collapsed="false">
      <c r="A67" s="33" t="n">
        <f aca="false">Ergebnisse!$D$4/70+A66</f>
        <v>12</v>
      </c>
      <c r="B67" s="34" t="n">
        <f aca="false">A67/Ergebnisse!$D$4</f>
        <v>0.857142857142856</v>
      </c>
      <c r="C67" s="34" t="n">
        <f aca="false">(Ergebnisse!$D$4-Momente!A67)/Ergebnisse!$D$4</f>
        <v>0.142857142857144</v>
      </c>
      <c r="E67" s="33" t="n">
        <f aca="false">PRODUCT(B67*C67)/2*Ergebnisse!$D$6*Ergebnisse!$D$4*Ergebnisse!$D$4</f>
        <v>13464.0000000001</v>
      </c>
      <c r="F67" s="33" t="n">
        <f aca="false">IF(A67&gt;Ergebnisse!$D$10,Momente!C67*Ergebnisse!$D$10*Ergebnisse!$D$8,B67*(Ergebnisse!$D$4-Ergebnisse!$D$10)*Ergebnisse!$D$8)</f>
        <v>5714.28571428574</v>
      </c>
      <c r="G67" s="33" t="n">
        <f aca="false">IF(A67&gt;Ergebnisse!$D$14,Momente!C67*Ergebnisse!$D$14*Ergebnisse!$D$12,B67*(Ergebnisse!$D$4-Ergebnisse!$D$14)*Ergebnisse!$D$12)</f>
        <v>18571.4285714287</v>
      </c>
      <c r="H67" s="33" t="n">
        <f aca="false">E67+F67+G67</f>
        <v>37749.7142857145</v>
      </c>
      <c r="I67" s="33" t="n">
        <f aca="false">Ergebnisse!$D$4/70+I66</f>
        <v>12</v>
      </c>
    </row>
    <row r="68" customFormat="false" ht="15" hidden="false" customHeight="false" outlineLevel="0" collapsed="false">
      <c r="A68" s="33" t="n">
        <f aca="false">Ergebnisse!$D$4/70+A67</f>
        <v>12.2</v>
      </c>
      <c r="B68" s="34" t="n">
        <f aca="false">A68/Ergebnisse!$D$4</f>
        <v>0.871428571428571</v>
      </c>
      <c r="C68" s="34" t="n">
        <f aca="false">(Ergebnisse!$D$4-Momente!A68)/Ergebnisse!$D$4</f>
        <v>0.128571428571429</v>
      </c>
      <c r="E68" s="33" t="n">
        <f aca="false">PRODUCT(B68*C68)/2*Ergebnisse!$D$6*Ergebnisse!$D$4*Ergebnisse!$D$4</f>
        <v>12319.5600000001</v>
      </c>
      <c r="F68" s="33" t="n">
        <f aca="false">IF(A68&gt;Ergebnisse!$D$10,Momente!C68*Ergebnisse!$D$10*Ergebnisse!$D$8,B68*(Ergebnisse!$D$4-Ergebnisse!$D$10)*Ergebnisse!$D$8)</f>
        <v>5142.85714285718</v>
      </c>
      <c r="G68" s="33" t="n">
        <f aca="false">IF(A68&gt;Ergebnisse!$D$14,Momente!C68*Ergebnisse!$D$14*Ergebnisse!$D$12,B68*(Ergebnisse!$D$4-Ergebnisse!$D$14)*Ergebnisse!$D$12)</f>
        <v>16714.2857142858</v>
      </c>
      <c r="H68" s="33" t="n">
        <f aca="false">E68+F68+G68</f>
        <v>34176.7028571431</v>
      </c>
      <c r="I68" s="33" t="n">
        <f aca="false">Ergebnisse!$D$4/70+I67</f>
        <v>12.2</v>
      </c>
    </row>
    <row r="69" customFormat="false" ht="15" hidden="false" customHeight="false" outlineLevel="0" collapsed="false">
      <c r="A69" s="33" t="n">
        <f aca="false">Ergebnisse!$D$4/70+A68</f>
        <v>12.4</v>
      </c>
      <c r="B69" s="34" t="n">
        <f aca="false">A69/Ergebnisse!$D$4</f>
        <v>0.885714285714285</v>
      </c>
      <c r="C69" s="34" t="n">
        <f aca="false">(Ergebnisse!$D$4-Momente!A69)/Ergebnisse!$D$4</f>
        <v>0.114285714285715</v>
      </c>
      <c r="E69" s="33" t="n">
        <f aca="false">PRODUCT(B69*C69)/2*Ergebnisse!$D$6*Ergebnisse!$D$4*Ergebnisse!$D$4</f>
        <v>11130.2400000001</v>
      </c>
      <c r="F69" s="33" t="n">
        <f aca="false">IF(A69&gt;Ergebnisse!$D$10,Momente!C69*Ergebnisse!$D$10*Ergebnisse!$D$8,B69*(Ergebnisse!$D$4-Ergebnisse!$D$10)*Ergebnisse!$D$8)</f>
        <v>4571.42857142861</v>
      </c>
      <c r="G69" s="33" t="n">
        <f aca="false">IF(A69&gt;Ergebnisse!$D$14,Momente!C69*Ergebnisse!$D$14*Ergebnisse!$D$12,B69*(Ergebnisse!$D$4-Ergebnisse!$D$14)*Ergebnisse!$D$12)</f>
        <v>14857.142857143</v>
      </c>
      <c r="H69" s="33" t="n">
        <f aca="false">E69+F69+G69</f>
        <v>30558.8114285716</v>
      </c>
      <c r="I69" s="33" t="n">
        <f aca="false">Ergebnisse!$D$4/70+I68</f>
        <v>12.4</v>
      </c>
    </row>
    <row r="70" customFormat="false" ht="15" hidden="false" customHeight="false" outlineLevel="0" collapsed="false">
      <c r="A70" s="33" t="n">
        <f aca="false">Ergebnisse!$D$4/70+A69</f>
        <v>12.6</v>
      </c>
      <c r="B70" s="34" t="n">
        <f aca="false">A70/Ergebnisse!$D$4</f>
        <v>0.899999999999999</v>
      </c>
      <c r="C70" s="34" t="n">
        <f aca="false">(Ergebnisse!$D$4-Momente!A70)/Ergebnisse!$D$4</f>
        <v>0.100000000000001</v>
      </c>
      <c r="E70" s="33" t="n">
        <f aca="false">PRODUCT(B70*C70)/2*Ergebnisse!$D$6*Ergebnisse!$D$4*Ergebnisse!$D$4</f>
        <v>9896.04000000008</v>
      </c>
      <c r="F70" s="33" t="n">
        <f aca="false">IF(A70&gt;Ergebnisse!$D$10,Momente!C70*Ergebnisse!$D$10*Ergebnisse!$D$8,B70*(Ergebnisse!$D$4-Ergebnisse!$D$10)*Ergebnisse!$D$8)</f>
        <v>4000.00000000004</v>
      </c>
      <c r="G70" s="33" t="n">
        <f aca="false">IF(A70&gt;Ergebnisse!$D$14,Momente!C70*Ergebnisse!$D$14*Ergebnisse!$D$12,B70*(Ergebnisse!$D$4-Ergebnisse!$D$14)*Ergebnisse!$D$12)</f>
        <v>13000.0000000001</v>
      </c>
      <c r="H70" s="33" t="n">
        <f aca="false">E70+F70+G70</f>
        <v>26896.0400000002</v>
      </c>
      <c r="I70" s="33" t="n">
        <f aca="false">Ergebnisse!$D$4/70+I69</f>
        <v>12.6</v>
      </c>
    </row>
    <row r="71" customFormat="false" ht="15" hidden="false" customHeight="false" outlineLevel="0" collapsed="false">
      <c r="A71" s="33" t="n">
        <f aca="false">Ergebnisse!$D$4/70+A70</f>
        <v>12.8</v>
      </c>
      <c r="B71" s="34" t="n">
        <f aca="false">A71/Ergebnisse!$D$4</f>
        <v>0.914285714285713</v>
      </c>
      <c r="C71" s="34" t="n">
        <f aca="false">(Ergebnisse!$D$4-Momente!A71)/Ergebnisse!$D$4</f>
        <v>0.0857142857142867</v>
      </c>
      <c r="E71" s="33" t="n">
        <f aca="false">PRODUCT(B71*C71)/2*Ergebnisse!$D$6*Ergebnisse!$D$4*Ergebnisse!$D$4</f>
        <v>8616.96000000009</v>
      </c>
      <c r="F71" s="33" t="n">
        <f aca="false">IF(A71&gt;Ergebnisse!$D$10,Momente!C71*Ergebnisse!$D$10*Ergebnisse!$D$8,B71*(Ergebnisse!$D$4-Ergebnisse!$D$10)*Ergebnisse!$D$8)</f>
        <v>3428.57142857147</v>
      </c>
      <c r="G71" s="33" t="n">
        <f aca="false">IF(A71&gt;Ergebnisse!$D$14,Momente!C71*Ergebnisse!$D$14*Ergebnisse!$D$12,B71*(Ergebnisse!$D$4-Ergebnisse!$D$14)*Ergebnisse!$D$12)</f>
        <v>11142.8571428573</v>
      </c>
      <c r="H71" s="33" t="n">
        <f aca="false">E71+F71+G71</f>
        <v>23188.3885714288</v>
      </c>
      <c r="I71" s="33" t="n">
        <f aca="false">Ergebnisse!$D$4/70+I70</f>
        <v>12.8</v>
      </c>
    </row>
    <row r="72" customFormat="false" ht="15" hidden="false" customHeight="false" outlineLevel="0" collapsed="false">
      <c r="A72" s="33" t="n">
        <f aca="false">Ergebnisse!$D$4/70+A71</f>
        <v>13</v>
      </c>
      <c r="B72" s="34" t="n">
        <f aca="false">A72/Ergebnisse!$D$4</f>
        <v>0.928571428571428</v>
      </c>
      <c r="C72" s="34" t="n">
        <f aca="false">(Ergebnisse!$D$4-Momente!A72)/Ergebnisse!$D$4</f>
        <v>0.0714285714285724</v>
      </c>
      <c r="E72" s="33" t="n">
        <f aca="false">PRODUCT(B72*C72)/2*Ergebnisse!$D$6*Ergebnisse!$D$4*Ergebnisse!$D$4</f>
        <v>7293.0000000001</v>
      </c>
      <c r="F72" s="33" t="n">
        <f aca="false">IF(A72&gt;Ergebnisse!$D$10,Momente!C72*Ergebnisse!$D$10*Ergebnisse!$D$8,B72*(Ergebnisse!$D$4-Ergebnisse!$D$10)*Ergebnisse!$D$8)</f>
        <v>2857.1428571429</v>
      </c>
      <c r="G72" s="33" t="n">
        <f aca="false">IF(A72&gt;Ergebnisse!$D$14,Momente!C72*Ergebnisse!$D$14*Ergebnisse!$D$12,B72*(Ergebnisse!$D$4-Ergebnisse!$D$14)*Ergebnisse!$D$12)</f>
        <v>9285.71428571442</v>
      </c>
      <c r="H72" s="33" t="n">
        <f aca="false">E72+F72+G72</f>
        <v>19435.8571428574</v>
      </c>
      <c r="I72" s="33" t="n">
        <f aca="false">Ergebnisse!$D$4/70+I71</f>
        <v>13</v>
      </c>
    </row>
    <row r="73" customFormat="false" ht="15" hidden="false" customHeight="false" outlineLevel="0" collapsed="false">
      <c r="A73" s="33" t="n">
        <f aca="false">Ergebnisse!$D$4/70+A72</f>
        <v>13.2</v>
      </c>
      <c r="B73" s="34" t="n">
        <f aca="false">A73/Ergebnisse!$D$4</f>
        <v>0.942857142857142</v>
      </c>
      <c r="C73" s="34" t="n">
        <f aca="false">(Ergebnisse!$D$4-Momente!A73)/Ergebnisse!$D$4</f>
        <v>0.0571428571428582</v>
      </c>
      <c r="E73" s="33" t="n">
        <f aca="false">PRODUCT(B73*C73)/2*Ergebnisse!$D$6*Ergebnisse!$D$4*Ergebnisse!$D$4</f>
        <v>5924.1600000001</v>
      </c>
      <c r="F73" s="33" t="n">
        <f aca="false">IF(A73&gt;Ergebnisse!$D$10,Momente!C73*Ergebnisse!$D$10*Ergebnisse!$D$8,B73*(Ergebnisse!$D$4-Ergebnisse!$D$10)*Ergebnisse!$D$8)</f>
        <v>2285.71428571433</v>
      </c>
      <c r="G73" s="33" t="n">
        <f aca="false">IF(A73&gt;Ergebnisse!$D$14,Momente!C73*Ergebnisse!$D$14*Ergebnisse!$D$12,B73*(Ergebnisse!$D$4-Ergebnisse!$D$14)*Ergebnisse!$D$12)</f>
        <v>7428.57142857157</v>
      </c>
      <c r="H73" s="33" t="n">
        <f aca="false">E73+F73+G73</f>
        <v>15638.445714286</v>
      </c>
      <c r="I73" s="33" t="n">
        <f aca="false">Ergebnisse!$D$4/70+I72</f>
        <v>13.2</v>
      </c>
    </row>
    <row r="74" customFormat="false" ht="15" hidden="false" customHeight="false" outlineLevel="0" collapsed="false">
      <c r="A74" s="33" t="n">
        <f aca="false">Ergebnisse!$D$4/70+A73</f>
        <v>13.4</v>
      </c>
      <c r="B74" s="34" t="n">
        <f aca="false">A74/Ergebnisse!$D$4</f>
        <v>0.957142857142856</v>
      </c>
      <c r="C74" s="34" t="n">
        <f aca="false">(Ergebnisse!$D$4-Momente!A74)/Ergebnisse!$D$4</f>
        <v>0.042857142857144</v>
      </c>
      <c r="E74" s="33" t="n">
        <f aca="false">PRODUCT(B74*C74)/2*Ergebnisse!$D$6*Ergebnisse!$D$4*Ergebnisse!$D$4</f>
        <v>4510.44000000011</v>
      </c>
      <c r="F74" s="33" t="n">
        <f aca="false">IF(A74&gt;Ergebnisse!$D$10,Momente!C74*Ergebnisse!$D$10*Ergebnisse!$D$8,B74*(Ergebnisse!$D$4-Ergebnisse!$D$10)*Ergebnisse!$D$8)</f>
        <v>1714.28571428576</v>
      </c>
      <c r="G74" s="33" t="n">
        <f aca="false">IF(A74&gt;Ergebnisse!$D$14,Momente!C74*Ergebnisse!$D$14*Ergebnisse!$D$12,B74*(Ergebnisse!$D$4-Ergebnisse!$D$14)*Ergebnisse!$D$12)</f>
        <v>5571.42857142872</v>
      </c>
      <c r="H74" s="33" t="n">
        <f aca="false">E74+F74+G74</f>
        <v>11796.1542857146</v>
      </c>
      <c r="I74" s="33" t="n">
        <f aca="false">Ergebnisse!$D$4/70+I73</f>
        <v>13.4</v>
      </c>
    </row>
    <row r="75" customFormat="false" ht="15" hidden="false" customHeight="false" outlineLevel="0" collapsed="false">
      <c r="A75" s="33" t="n">
        <f aca="false">Ergebnisse!$D$4/70+A74</f>
        <v>13.6</v>
      </c>
      <c r="B75" s="34" t="n">
        <f aca="false">A75/Ergebnisse!$D$4</f>
        <v>0.97142857142857</v>
      </c>
      <c r="C75" s="34" t="n">
        <f aca="false">(Ergebnisse!$D$4-Momente!A75)/Ergebnisse!$D$4</f>
        <v>0.0285714285714297</v>
      </c>
      <c r="E75" s="33" t="n">
        <f aca="false">PRODUCT(B75*C75)/2*Ergebnisse!$D$6*Ergebnisse!$D$4*Ergebnisse!$D$4</f>
        <v>3051.84000000012</v>
      </c>
      <c r="F75" s="33" t="n">
        <f aca="false">IF(A75&gt;Ergebnisse!$D$10,Momente!C75*Ergebnisse!$D$10*Ergebnisse!$D$8,B75*(Ergebnisse!$D$4-Ergebnisse!$D$10)*Ergebnisse!$D$8)</f>
        <v>1142.85714285719</v>
      </c>
      <c r="G75" s="33" t="n">
        <f aca="false">IF(A75&gt;Ergebnisse!$D$14,Momente!C75*Ergebnisse!$D$14*Ergebnisse!$D$12,B75*(Ergebnisse!$D$4-Ergebnisse!$D$14)*Ergebnisse!$D$12)</f>
        <v>3714.28571428587</v>
      </c>
      <c r="H75" s="33" t="n">
        <f aca="false">E75+F75+G75</f>
        <v>7908.98285714318</v>
      </c>
      <c r="I75" s="33" t="n">
        <f aca="false">Ergebnisse!$D$4/70+I74</f>
        <v>13.6</v>
      </c>
    </row>
    <row r="76" customFormat="false" ht="15" hidden="false" customHeight="false" outlineLevel="0" collapsed="false">
      <c r="A76" s="33" t="n">
        <f aca="false">Ergebnisse!$D$4/70+A75</f>
        <v>13.8</v>
      </c>
      <c r="B76" s="34" t="n">
        <f aca="false">A76/Ergebnisse!$D$4</f>
        <v>0.985714285714285</v>
      </c>
      <c r="C76" s="34" t="n">
        <f aca="false">(Ergebnisse!$D$4-Momente!A76)/Ergebnisse!$D$4</f>
        <v>0.0142857142857155</v>
      </c>
      <c r="E76" s="33" t="n">
        <f aca="false">PRODUCT(B76*C76)/2*Ergebnisse!$D$6*Ergebnisse!$D$4*Ergebnisse!$D$4</f>
        <v>1548.36000000013</v>
      </c>
      <c r="F76" s="33" t="n">
        <f aca="false">IF(A76&gt;Ergebnisse!$D$10,Momente!C76*Ergebnisse!$D$10*Ergebnisse!$D$8,B76*(Ergebnisse!$D$4-Ergebnisse!$D$10)*Ergebnisse!$D$8)</f>
        <v>571.42857142862</v>
      </c>
      <c r="G76" s="33" t="n">
        <f aca="false">IF(A76&gt;Ergebnisse!$D$14,Momente!C76*Ergebnisse!$D$14*Ergebnisse!$D$12,B76*(Ergebnisse!$D$4-Ergebnisse!$D$14)*Ergebnisse!$D$12)</f>
        <v>1857.14285714302</v>
      </c>
      <c r="H76" s="33" t="n">
        <f aca="false">E76+F76+G76</f>
        <v>3976.93142857177</v>
      </c>
      <c r="I76" s="33" t="n">
        <f aca="false">Ergebnisse!$D$4/70+I75</f>
        <v>13.8</v>
      </c>
    </row>
    <row r="77" customFormat="false" ht="15" hidden="false" customHeight="false" outlineLevel="0" collapsed="false">
      <c r="A77" s="33" t="n">
        <f aca="false">Ergebnisse!$D$4/70+A76</f>
        <v>14</v>
      </c>
      <c r="B77" s="34" t="n">
        <f aca="false">A77/Ergebnisse!$D$4</f>
        <v>0.999999999999999</v>
      </c>
      <c r="C77" s="34" t="n">
        <f aca="false">(Ergebnisse!$D$4-Momente!A77)/Ergebnisse!$D$4</f>
        <v>0</v>
      </c>
      <c r="E77" s="33" t="n">
        <f aca="false">PRODUCT(B77*C77)/2*Ergebnisse!$D$6*Ergebnisse!$D$4*Ergebnisse!$D$4</f>
        <v>0</v>
      </c>
      <c r="F77" s="33" t="n">
        <f aca="false">IF(A77&gt;Ergebnisse!$D$10,Momente!C77*Ergebnisse!$D$10*Ergebnisse!$D$8,B77*(Ergebnisse!$D$4-Ergebnisse!$D$10)*Ergebnisse!$D$8)</f>
        <v>0</v>
      </c>
      <c r="G77" s="33" t="n">
        <f aca="false">IF(A77&gt;Ergebnisse!$D$14,Momente!C77*Ergebnisse!$D$14*Ergebnisse!$D$12,B77*(Ergebnisse!$D$4-Ergebnisse!$D$14)*Ergebnisse!$D$12)</f>
        <v>0</v>
      </c>
      <c r="H77" s="33" t="n">
        <f aca="false">E77+F77+G77</f>
        <v>0</v>
      </c>
      <c r="I77" s="33" t="n">
        <f aca="false">Ergebnisse!$D$4/70+I76</f>
        <v>14</v>
      </c>
    </row>
  </sheetData>
  <sheetProtection sheet="false"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7" man="true" max="16383" min="0"/>
  </rowBreaks>
  <colBreaks count="1" manualBreakCount="1">
    <brk id="4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Alexander</cp:lastModifiedBy>
  <cp:lastPrinted>2013-11-10T21:44:12Z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