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in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Titles" vbProcedure="false">Momente!$1:$7</definedName>
    <definedName function="false" hidden="false" name="Auflast" vbProcedure="false">Ergebinsse!$E$14</definedName>
    <definedName function="false" hidden="false" name="Breite" vbProcedure="false">'Eingabe QS'!$E$6</definedName>
    <definedName function="false" hidden="false" name="Eigengewicht" vbProcedure="false">'Eingabe QS'!$E$20</definedName>
    <definedName function="false" hidden="false" name="Einzellast1" vbProcedure="false">Ergebinsse!$E$6</definedName>
    <definedName function="false" hidden="false" name="Einzellast2" vbProcedure="false">Ergebinsse!$E$10</definedName>
    <definedName function="false" hidden="false" name="Ergebnisse" vbProcedure="false">Ergebinsse!$B$17:$G$25</definedName>
    <definedName function="false" hidden="false" name="Ergebnisse_QS" vbProcedure="false">'Eingabe QS'!$B$15:$G$21</definedName>
    <definedName function="false" hidden="false" name="Flanschdicke" vbProcedure="false">'Eingabe QS'!$E$10</definedName>
    <definedName function="false" hidden="false" name="FlTrMo" vbProcedure="false">'Eingabe QS'!$E$18</definedName>
    <definedName function="false" hidden="false" name="Fläche" vbProcedure="false">'Eingabe QS'!$E$16</definedName>
    <definedName function="false" hidden="false" name="Höhe" vbProcedure="false">'Eingabe QS'!$E$4</definedName>
    <definedName function="false" hidden="false" name="Länge" vbProcedure="false">Ergebinsse!$E$4</definedName>
    <definedName function="false" hidden="false" name="Moment_max" vbProcedure="false">Ergebinsse!$E$20</definedName>
    <definedName function="false" hidden="false" name="Nutzereingabe" vbProcedure="false">Ergebinsse!$B$3:$G$15</definedName>
    <definedName function="false" hidden="false" name="Nutzereingabe_QS" vbProcedure="false">'Eingabe QS'!$B$3:$G$13</definedName>
    <definedName function="false" hidden="false" name="Position1" vbProcedure="false">Ergebinsse!$E$8</definedName>
    <definedName function="false" hidden="false" name="Position2" vbProcedure="false">Ergebinsse!$E$12</definedName>
    <definedName function="false" hidden="false" name="Steg" vbProcedure="false">'Eingabe QS'!$E$8</definedName>
    <definedName function="false" hidden="false" name="ständige_Last" vbProcedure="false">Ergebinsse!$E$18</definedName>
    <definedName function="false" hidden="false" name="Wichte" vbProcedure="false">'Eingabe QS'!$E$12</definedName>
    <definedName function="false" hidden="false" localSheetId="2" name="_xlnm.Print_Titles" vbProcedure="false">Momente!$1:$7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<sst xmlns="http://schemas.openxmlformats.org/spreadsheetml/2006/main" count="88" uniqueCount="64">
  <si>
    <t>Einfache statische Berechnung eines Einfeldträgers</t>
  </si>
  <si>
    <t>Bitte geben Sie folgende Werte ein:</t>
  </si>
  <si>
    <t>Gesamtlänge des Einfeldträgers</t>
  </si>
  <si>
    <t>L=</t>
  </si>
  <si>
    <t>[m]</t>
  </si>
  <si>
    <t>Einzellast</t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</si>
  <si>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</si>
  <si>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</si>
  <si>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t>Position der Einzellast</t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</si>
  <si>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</si>
  <si>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</si>
  <si>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</si>
  <si>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</si>
  <si>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</si>
  <si>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[kN/m]</t>
  </si>
  <si>
    <t>Ergebnisse</t>
  </si>
  <si>
    <t>Summe aus Eigengewicht und Auflast</t>
  </si>
  <si>
    <t>qz+pz=</t>
  </si>
  <si>
    <t>[N/m]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</si>
  <si>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</si>
  <si>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</si>
  <si>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</si>
  <si>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</si>
  <si>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</si>
  <si>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</si>
  <si>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</si>
  <si>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</si>
  <si>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</si>
  <si>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</si>
  <si>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</si>
  <si>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</si>
  <si>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</si>
  <si>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</si>
  <si>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</si>
  <si>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</si>
  <si>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</si>
  <si>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Flanschdiche</t>
  </si>
  <si>
    <t>t=</t>
  </si>
  <si>
    <t>Wichte der Materials</t>
  </si>
  <si>
    <t>γ=</t>
  </si>
  <si>
    <t>[N/m³]</t>
  </si>
  <si>
    <t>Fläche der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</si>
  <si>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</si>
  <si>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</si>
  <si>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</si>
  <si>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</si>
  <si>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</si>
  <si>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</si>
  <si>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</si>
  <si>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</si>
  <si>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Position der Einzellast 1 x1</t>
  </si>
  <si>
    <t>Position der Einzellast 2 x2</t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</si>
  <si>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</si>
  <si>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</si>
  <si>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t>Einzellast 1 PZ1</t>
  </si>
  <si>
    <t>Einzellast 2 PZ2</t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</si>
  <si>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</si>
  <si>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</si>
  <si>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</si>
  <si>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</si>
  <si>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t>MZ1 [Nm]</t>
  </si>
  <si>
    <t>MZ2 [Nm]</t>
  </si>
  <si>
    <t>Mges [Nm]</t>
  </si>
  <si>
    <t>[]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</si>
</sst>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#,##0"/>
    <numFmt numFmtId="167" formatCode="0.00"/>
    <numFmt numFmtId="168" formatCode="#,##0.0"/>
    <numFmt numFmtId="169" formatCode="#,##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DCE6F2"/>
      </patternFill>
    </fill>
    <fill>
      <patternFill patternType="solid">
        <fgColor rgb="FFC6D9F1"/>
        <bgColor rgb="FFDCE6F2"/>
      </patternFill>
    </fill>
    <fill>
      <patternFill patternType="solid">
        <fgColor rgb="FFF2DCDB"/>
        <bgColor rgb="FFDCE6F2"/>
      </patternFill>
    </fill>
    <fill>
      <patternFill patternType="solid">
        <fgColor rgb="FFD7E4BD"/>
        <bgColor rgb="FFDCE6F2"/>
      </patternFill>
    </fill>
    <fill>
      <patternFill patternType="solid">
        <fgColor rgb="FFE6B9B8"/>
        <bgColor rgb="FFFF99CC"/>
      </patternFill>
    </fill>
    <fill>
      <patternFill patternType="solid">
        <fgColor rgb="FFDCE6F2"/>
        <bgColor rgb="FFF2F2F2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dotted"/>
      <top style="medium"/>
      <bottom style="dotted"/>
      <diagonal/>
    </border>
    <border diagonalUp="false" diagonalDown="false">
      <left style="dotted"/>
      <right style="dotted"/>
      <top style="medium"/>
      <bottom style="dotted"/>
      <diagonal/>
    </border>
    <border diagonalUp="false" diagonalDown="false">
      <left style="dotted"/>
      <right style="medium"/>
      <top style="medium"/>
      <bottom style="dotted"/>
      <diagonal/>
    </border>
    <border diagonalUp="false" diagonalDown="false">
      <left style="dotted"/>
      <right/>
      <top style="medium"/>
      <bottom style="dotted"/>
      <diagonal/>
    </border>
    <border diagonalUp="false" diagonalDown="false">
      <left style="thin"/>
      <right style="medium"/>
      <top style="medium"/>
      <bottom style="dotted"/>
      <diagonal/>
    </border>
    <border diagonalUp="false" diagonalDown="false">
      <left style="medium"/>
      <right style="dotted"/>
      <top style="dotted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 style="medium"/>
      <top style="dotted"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dotted"/>
      <top style="dotted"/>
      <bottom style="medium"/>
      <diagonal/>
    </border>
    <border diagonalUp="false" diagonalDown="false">
      <left style="dotted"/>
      <right style="dotted"/>
      <top style="dotted"/>
      <bottom style="medium"/>
      <diagonal/>
    </border>
    <border diagonalUp="false" diagonalDown="false">
      <left style="dotted"/>
      <right style="medium"/>
      <top style="dotted"/>
      <bottom style="medium"/>
      <diagonal/>
    </border>
    <border diagonalUp="false" diagonalDown="false">
      <left style="dotted"/>
      <right/>
      <top style="dotted"/>
      <bottom style="medium"/>
      <diagonal/>
    </border>
    <border diagonalUp="false" diagonalDown="false">
      <left style="thin"/>
      <right style="medium"/>
      <top style="dotted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4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6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0" fillId="6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6" borderId="8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1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3" borderId="1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7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7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7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0" fillId="7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0" fillId="7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0" fillId="7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7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7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7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7" borderId="2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2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7" borderId="2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7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7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7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3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40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7">
    <dxf>
      <font>
        <sz val="11"/>
        <color rgb="FF000000"/>
        <name val="Calibri"/>
        <family val="2"/>
        <charset val="1"/>
      </font>
      <fill>
        <patternFill>
          <bgColor rgb="FF00FF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00FF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78787"/>
      <rgbColor rgb="FF8EA5CA"/>
      <rgbColor rgb="FF993366"/>
      <rgbColor rgb="FFFFFFCC"/>
      <rgbColor rgb="FFDCE6F2"/>
      <rgbColor rgb="FF660066"/>
      <rgbColor rgb="FFDB8238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CC8F8E"/>
      <rgbColor rgb="FF003366"/>
      <rgbColor rgb="FF3D97AF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momente!$E$5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3d97af"/>
            </a:solidFill>
            <a:ln w="28440">
              <a:solidFill>
                <a:srgbClr val="3d97af"/>
              </a:solidFill>
              <a:round/>
            </a:ln>
          </c:spPr>
          <c:xVal>
            <c:numRef>
              <c:f>momente!$A$9:$A$77</c:f>
              <c:numCache>
                <c:formatCode>General</c:formatCode>
                <c:ptCount val="69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</c:v>
                </c:pt>
                <c:pt idx="10">
                  <c:v>2.4</c:v>
                </c:pt>
                <c:pt idx="11">
                  <c:v>2.6</c:v>
                </c:pt>
                <c:pt idx="12">
                  <c:v>2.8</c:v>
                </c:pt>
                <c:pt idx="13">
                  <c:v>3</c:v>
                </c:pt>
                <c:pt idx="14">
                  <c:v>3.2</c:v>
                </c:pt>
                <c:pt idx="15">
                  <c:v>3.4</c:v>
                </c:pt>
                <c:pt idx="16">
                  <c:v>3.6</c:v>
                </c:pt>
                <c:pt idx="17">
                  <c:v>3.8</c:v>
                </c:pt>
                <c:pt idx="18">
                  <c:v>4</c:v>
                </c:pt>
                <c:pt idx="19">
                  <c:v>4.2</c:v>
                </c:pt>
                <c:pt idx="20">
                  <c:v>4.4</c:v>
                </c:pt>
                <c:pt idx="21">
                  <c:v>4.6</c:v>
                </c:pt>
                <c:pt idx="22">
                  <c:v>4.8</c:v>
                </c:pt>
                <c:pt idx="23">
                  <c:v>5</c:v>
                </c:pt>
                <c:pt idx="24">
                  <c:v>5.2</c:v>
                </c:pt>
                <c:pt idx="25">
                  <c:v>5.4</c:v>
                </c:pt>
                <c:pt idx="26">
                  <c:v>5.6</c:v>
                </c:pt>
                <c:pt idx="27">
                  <c:v>5.8</c:v>
                </c:pt>
                <c:pt idx="28">
                  <c:v>6</c:v>
                </c:pt>
                <c:pt idx="29">
                  <c:v>6.2</c:v>
                </c:pt>
                <c:pt idx="30">
                  <c:v>6.4</c:v>
                </c:pt>
                <c:pt idx="31">
                  <c:v>6.6</c:v>
                </c:pt>
                <c:pt idx="32">
                  <c:v>6.8</c:v>
                </c:pt>
                <c:pt idx="33">
                  <c:v>7</c:v>
                </c:pt>
                <c:pt idx="34">
                  <c:v>7.2</c:v>
                </c:pt>
                <c:pt idx="35">
                  <c:v>7.4</c:v>
                </c:pt>
                <c:pt idx="36">
                  <c:v>7.6</c:v>
                </c:pt>
                <c:pt idx="37">
                  <c:v>7.8</c:v>
                </c:pt>
                <c:pt idx="38">
                  <c:v>8</c:v>
                </c:pt>
                <c:pt idx="39">
                  <c:v>8.2</c:v>
                </c:pt>
                <c:pt idx="40">
                  <c:v>8.4</c:v>
                </c:pt>
                <c:pt idx="41">
                  <c:v>8.6</c:v>
                </c:pt>
                <c:pt idx="42">
                  <c:v>8.8</c:v>
                </c:pt>
                <c:pt idx="43">
                  <c:v>9</c:v>
                </c:pt>
                <c:pt idx="44">
                  <c:v>9.2</c:v>
                </c:pt>
                <c:pt idx="45">
                  <c:v>9.4</c:v>
                </c:pt>
                <c:pt idx="46">
                  <c:v>9.6</c:v>
                </c:pt>
                <c:pt idx="47">
                  <c:v>9.8</c:v>
                </c:pt>
                <c:pt idx="48">
                  <c:v>10</c:v>
                </c:pt>
                <c:pt idx="49">
                  <c:v>10.2</c:v>
                </c:pt>
                <c:pt idx="50">
                  <c:v>10.4</c:v>
                </c:pt>
                <c:pt idx="51">
                  <c:v>10.6</c:v>
                </c:pt>
                <c:pt idx="52">
                  <c:v>10.8</c:v>
                </c:pt>
                <c:pt idx="53">
                  <c:v>11</c:v>
                </c:pt>
                <c:pt idx="54">
                  <c:v>11.2</c:v>
                </c:pt>
                <c:pt idx="55">
                  <c:v>11.4</c:v>
                </c:pt>
                <c:pt idx="56">
                  <c:v>11.6</c:v>
                </c:pt>
                <c:pt idx="57">
                  <c:v>11.8</c:v>
                </c:pt>
                <c:pt idx="58">
                  <c:v>12</c:v>
                </c:pt>
                <c:pt idx="59">
                  <c:v>12.2</c:v>
                </c:pt>
                <c:pt idx="60">
                  <c:v>12.4</c:v>
                </c:pt>
                <c:pt idx="61">
                  <c:v>12.6</c:v>
                </c:pt>
                <c:pt idx="62">
                  <c:v>12.8</c:v>
                </c:pt>
                <c:pt idx="63">
                  <c:v>13</c:v>
                </c:pt>
                <c:pt idx="64">
                  <c:v>13.2</c:v>
                </c:pt>
                <c:pt idx="65">
                  <c:v>13.4</c:v>
                </c:pt>
                <c:pt idx="66">
                  <c:v>13.6</c:v>
                </c:pt>
                <c:pt idx="67">
                  <c:v>13.8</c:v>
                </c:pt>
                <c:pt idx="68">
                  <c:v>14</c:v>
                </c:pt>
              </c:numCache>
            </c:numRef>
          </c:xVal>
          <c:yVal>
            <c:numRef>
              <c:f>momente!$E$9:$E$77</c:f>
              <c:numCache>
                <c:formatCode>General</c:formatCode>
                <c:ptCount val="69"/>
                <c:pt idx="0">
                  <c:v>8160304.949264</c:v>
                </c:pt>
                <c:pt idx="1">
                  <c:v>12060450.697074</c:v>
                </c:pt>
                <c:pt idx="2">
                  <c:v>15840591.960336</c:v>
                </c:pt>
                <c:pt idx="3">
                  <c:v>19500728.73905</c:v>
                </c:pt>
                <c:pt idx="4">
                  <c:v>23040861.033216</c:v>
                </c:pt>
                <c:pt idx="5">
                  <c:v>26460988.842834</c:v>
                </c:pt>
                <c:pt idx="6">
                  <c:v>29761112.167904</c:v>
                </c:pt>
                <c:pt idx="7">
                  <c:v>32941231.008426</c:v>
                </c:pt>
                <c:pt idx="8">
                  <c:v>36001345.3644</c:v>
                </c:pt>
                <c:pt idx="9">
                  <c:v>38941455.235826</c:v>
                </c:pt>
                <c:pt idx="10">
                  <c:v>41761560.622704</c:v>
                </c:pt>
                <c:pt idx="11">
                  <c:v>44461661.525034</c:v>
                </c:pt>
                <c:pt idx="12">
                  <c:v>47041757.942816</c:v>
                </c:pt>
                <c:pt idx="13">
                  <c:v>49501849.87605</c:v>
                </c:pt>
                <c:pt idx="14">
                  <c:v>51841937.324736</c:v>
                </c:pt>
                <c:pt idx="15">
                  <c:v>54062020.288874</c:v>
                </c:pt>
                <c:pt idx="16">
                  <c:v>56162098.768464</c:v>
                </c:pt>
                <c:pt idx="17">
                  <c:v>58142172.763506</c:v>
                </c:pt>
                <c:pt idx="18">
                  <c:v>60002242.274</c:v>
                </c:pt>
                <c:pt idx="19">
                  <c:v>61742307.299946</c:v>
                </c:pt>
                <c:pt idx="20">
                  <c:v>63362367.841344</c:v>
                </c:pt>
                <c:pt idx="21">
                  <c:v>64862423.898194</c:v>
                </c:pt>
                <c:pt idx="22">
                  <c:v>66242475.470496</c:v>
                </c:pt>
                <c:pt idx="23">
                  <c:v>67502522.55825</c:v>
                </c:pt>
                <c:pt idx="24">
                  <c:v>68642565.161456</c:v>
                </c:pt>
                <c:pt idx="25">
                  <c:v>69662603.280114</c:v>
                </c:pt>
                <c:pt idx="26">
                  <c:v>70562636.914224</c:v>
                </c:pt>
                <c:pt idx="27">
                  <c:v>71342666.063786</c:v>
                </c:pt>
                <c:pt idx="28">
                  <c:v>72002690.7288</c:v>
                </c:pt>
                <c:pt idx="29">
                  <c:v>72542710.909266</c:v>
                </c:pt>
                <c:pt idx="30">
                  <c:v>72962726.605184</c:v>
                </c:pt>
                <c:pt idx="31">
                  <c:v>73262737.816554</c:v>
                </c:pt>
                <c:pt idx="32">
                  <c:v>73442744.543376</c:v>
                </c:pt>
                <c:pt idx="33">
                  <c:v>73502746.78565</c:v>
                </c:pt>
                <c:pt idx="34">
                  <c:v>73442744.543376</c:v>
                </c:pt>
                <c:pt idx="35">
                  <c:v>73262737.816554</c:v>
                </c:pt>
                <c:pt idx="36">
                  <c:v>72962726.605184</c:v>
                </c:pt>
                <c:pt idx="37">
                  <c:v>72542710.909266</c:v>
                </c:pt>
                <c:pt idx="38">
                  <c:v>72002690.7288</c:v>
                </c:pt>
                <c:pt idx="39">
                  <c:v>71342666.063786</c:v>
                </c:pt>
                <c:pt idx="40">
                  <c:v>70562636.914224</c:v>
                </c:pt>
                <c:pt idx="41">
                  <c:v>69662603.280114</c:v>
                </c:pt>
                <c:pt idx="42">
                  <c:v>68642565.161456</c:v>
                </c:pt>
                <c:pt idx="43">
                  <c:v>67502522.55825</c:v>
                </c:pt>
                <c:pt idx="44">
                  <c:v>66242475.470496</c:v>
                </c:pt>
                <c:pt idx="45">
                  <c:v>64862423.898194</c:v>
                </c:pt>
                <c:pt idx="46">
                  <c:v>63362367.841344</c:v>
                </c:pt>
                <c:pt idx="47">
                  <c:v>61742307.299946</c:v>
                </c:pt>
                <c:pt idx="48">
                  <c:v>60002242.274</c:v>
                </c:pt>
                <c:pt idx="49">
                  <c:v>58142172.763506</c:v>
                </c:pt>
                <c:pt idx="50">
                  <c:v>56162098.7684641</c:v>
                </c:pt>
                <c:pt idx="51">
                  <c:v>54062020.2888741</c:v>
                </c:pt>
                <c:pt idx="52">
                  <c:v>51841937.3247361</c:v>
                </c:pt>
                <c:pt idx="53">
                  <c:v>49501849.8760501</c:v>
                </c:pt>
                <c:pt idx="54">
                  <c:v>47041757.9428161</c:v>
                </c:pt>
                <c:pt idx="55">
                  <c:v>44461661.5250341</c:v>
                </c:pt>
                <c:pt idx="56">
                  <c:v>41761560.6227041</c:v>
                </c:pt>
                <c:pt idx="57">
                  <c:v>38941455.2358261</c:v>
                </c:pt>
                <c:pt idx="58">
                  <c:v>36001345.3644002</c:v>
                </c:pt>
                <c:pt idx="59">
                  <c:v>32941231.0084262</c:v>
                </c:pt>
                <c:pt idx="60">
                  <c:v>29761112.1679042</c:v>
                </c:pt>
                <c:pt idx="61">
                  <c:v>26460988.8428342</c:v>
                </c:pt>
                <c:pt idx="62">
                  <c:v>23040861.0332162</c:v>
                </c:pt>
                <c:pt idx="63">
                  <c:v>19500728.7390503</c:v>
                </c:pt>
                <c:pt idx="64">
                  <c:v>15840591.9603363</c:v>
                </c:pt>
                <c:pt idx="65">
                  <c:v>12060450.6970743</c:v>
                </c:pt>
                <c:pt idx="66">
                  <c:v>8160304.94926433</c:v>
                </c:pt>
                <c:pt idx="67">
                  <c:v>4140154.71690635</c:v>
                </c:pt>
                <c:pt idx="6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momente!$F$5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db8238"/>
            </a:solidFill>
            <a:ln w="28440">
              <a:solidFill>
                <a:srgbClr val="db8238"/>
              </a:solidFill>
              <a:round/>
            </a:ln>
          </c:spPr>
          <c:xVal>
            <c:numRef>
              <c:f>momente!$A$9:$A$77</c:f>
              <c:numCache>
                <c:formatCode>General</c:formatCode>
                <c:ptCount val="69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</c:v>
                </c:pt>
                <c:pt idx="10">
                  <c:v>2.4</c:v>
                </c:pt>
                <c:pt idx="11">
                  <c:v>2.6</c:v>
                </c:pt>
                <c:pt idx="12">
                  <c:v>2.8</c:v>
                </c:pt>
                <c:pt idx="13">
                  <c:v>3</c:v>
                </c:pt>
                <c:pt idx="14">
                  <c:v>3.2</c:v>
                </c:pt>
                <c:pt idx="15">
                  <c:v>3.4</c:v>
                </c:pt>
                <c:pt idx="16">
                  <c:v>3.6</c:v>
                </c:pt>
                <c:pt idx="17">
                  <c:v>3.8</c:v>
                </c:pt>
                <c:pt idx="18">
                  <c:v>4</c:v>
                </c:pt>
                <c:pt idx="19">
                  <c:v>4.2</c:v>
                </c:pt>
                <c:pt idx="20">
                  <c:v>4.4</c:v>
                </c:pt>
                <c:pt idx="21">
                  <c:v>4.6</c:v>
                </c:pt>
                <c:pt idx="22">
                  <c:v>4.8</c:v>
                </c:pt>
                <c:pt idx="23">
                  <c:v>5</c:v>
                </c:pt>
                <c:pt idx="24">
                  <c:v>5.2</c:v>
                </c:pt>
                <c:pt idx="25">
                  <c:v>5.4</c:v>
                </c:pt>
                <c:pt idx="26">
                  <c:v>5.6</c:v>
                </c:pt>
                <c:pt idx="27">
                  <c:v>5.8</c:v>
                </c:pt>
                <c:pt idx="28">
                  <c:v>6</c:v>
                </c:pt>
                <c:pt idx="29">
                  <c:v>6.2</c:v>
                </c:pt>
                <c:pt idx="30">
                  <c:v>6.4</c:v>
                </c:pt>
                <c:pt idx="31">
                  <c:v>6.6</c:v>
                </c:pt>
                <c:pt idx="32">
                  <c:v>6.8</c:v>
                </c:pt>
                <c:pt idx="33">
                  <c:v>7</c:v>
                </c:pt>
                <c:pt idx="34">
                  <c:v>7.2</c:v>
                </c:pt>
                <c:pt idx="35">
                  <c:v>7.4</c:v>
                </c:pt>
                <c:pt idx="36">
                  <c:v>7.6</c:v>
                </c:pt>
                <c:pt idx="37">
                  <c:v>7.8</c:v>
                </c:pt>
                <c:pt idx="38">
                  <c:v>8</c:v>
                </c:pt>
                <c:pt idx="39">
                  <c:v>8.2</c:v>
                </c:pt>
                <c:pt idx="40">
                  <c:v>8.4</c:v>
                </c:pt>
                <c:pt idx="41">
                  <c:v>8.6</c:v>
                </c:pt>
                <c:pt idx="42">
                  <c:v>8.8</c:v>
                </c:pt>
                <c:pt idx="43">
                  <c:v>9</c:v>
                </c:pt>
                <c:pt idx="44">
                  <c:v>9.2</c:v>
                </c:pt>
                <c:pt idx="45">
                  <c:v>9.4</c:v>
                </c:pt>
                <c:pt idx="46">
                  <c:v>9.6</c:v>
                </c:pt>
                <c:pt idx="47">
                  <c:v>9.8</c:v>
                </c:pt>
                <c:pt idx="48">
                  <c:v>10</c:v>
                </c:pt>
                <c:pt idx="49">
                  <c:v>10.2</c:v>
                </c:pt>
                <c:pt idx="50">
                  <c:v>10.4</c:v>
                </c:pt>
                <c:pt idx="51">
                  <c:v>10.6</c:v>
                </c:pt>
                <c:pt idx="52">
                  <c:v>10.8</c:v>
                </c:pt>
                <c:pt idx="53">
                  <c:v>11</c:v>
                </c:pt>
                <c:pt idx="54">
                  <c:v>11.2</c:v>
                </c:pt>
                <c:pt idx="55">
                  <c:v>11.4</c:v>
                </c:pt>
                <c:pt idx="56">
                  <c:v>11.6</c:v>
                </c:pt>
                <c:pt idx="57">
                  <c:v>11.8</c:v>
                </c:pt>
                <c:pt idx="58">
                  <c:v>12</c:v>
                </c:pt>
                <c:pt idx="59">
                  <c:v>12.2</c:v>
                </c:pt>
                <c:pt idx="60">
                  <c:v>12.4</c:v>
                </c:pt>
                <c:pt idx="61">
                  <c:v>12.6</c:v>
                </c:pt>
                <c:pt idx="62">
                  <c:v>12.8</c:v>
                </c:pt>
                <c:pt idx="63">
                  <c:v>13</c:v>
                </c:pt>
                <c:pt idx="64">
                  <c:v>13.2</c:v>
                </c:pt>
                <c:pt idx="65">
                  <c:v>13.4</c:v>
                </c:pt>
                <c:pt idx="66">
                  <c:v>13.6</c:v>
                </c:pt>
                <c:pt idx="67">
                  <c:v>13.8</c:v>
                </c:pt>
                <c:pt idx="68">
                  <c:v>14</c:v>
                </c:pt>
              </c:numCache>
            </c:numRef>
          </c:xVal>
          <c:yVal>
            <c:numRef>
              <c:f>momente!$F$9:$F$77</c:f>
              <c:numCache>
                <c:formatCode>General</c:formatCode>
                <c:ptCount val="69"/>
                <c:pt idx="0">
                  <c:v>6857.14285714286</c:v>
                </c:pt>
                <c:pt idx="1">
                  <c:v>10285.7142857143</c:v>
                </c:pt>
                <c:pt idx="2">
                  <c:v>13714.2857142857</c:v>
                </c:pt>
                <c:pt idx="3">
                  <c:v>17142.8571428571</c:v>
                </c:pt>
                <c:pt idx="4">
                  <c:v>20571.4285714286</c:v>
                </c:pt>
                <c:pt idx="5">
                  <c:v>24000</c:v>
                </c:pt>
                <c:pt idx="6">
                  <c:v>27428.5714285714</c:v>
                </c:pt>
                <c:pt idx="7">
                  <c:v>30857.1428571429</c:v>
                </c:pt>
                <c:pt idx="8">
                  <c:v>34285.7142857143</c:v>
                </c:pt>
                <c:pt idx="9">
                  <c:v>33714.2857142857</c:v>
                </c:pt>
                <c:pt idx="10">
                  <c:v>33142.8571428571</c:v>
                </c:pt>
                <c:pt idx="11">
                  <c:v>32571.4285714286</c:v>
                </c:pt>
                <c:pt idx="12">
                  <c:v>32000</c:v>
                </c:pt>
                <c:pt idx="13">
                  <c:v>31428.5714285714</c:v>
                </c:pt>
                <c:pt idx="14">
                  <c:v>30857.1428571429</c:v>
                </c:pt>
                <c:pt idx="15">
                  <c:v>30285.7142857143</c:v>
                </c:pt>
                <c:pt idx="16">
                  <c:v>29714.2857142857</c:v>
                </c:pt>
                <c:pt idx="17">
                  <c:v>29142.8571428571</c:v>
                </c:pt>
                <c:pt idx="18">
                  <c:v>28571.4285714286</c:v>
                </c:pt>
                <c:pt idx="19">
                  <c:v>28000</c:v>
                </c:pt>
                <c:pt idx="20">
                  <c:v>27428.5714285714</c:v>
                </c:pt>
                <c:pt idx="21">
                  <c:v>26857.1428571429</c:v>
                </c:pt>
                <c:pt idx="22">
                  <c:v>26285.7142857143</c:v>
                </c:pt>
                <c:pt idx="23">
                  <c:v>25714.2857142857</c:v>
                </c:pt>
                <c:pt idx="24">
                  <c:v>25142.8571428571</c:v>
                </c:pt>
                <c:pt idx="25">
                  <c:v>24571.4285714286</c:v>
                </c:pt>
                <c:pt idx="26">
                  <c:v>24000</c:v>
                </c:pt>
                <c:pt idx="27">
                  <c:v>23428.5714285714</c:v>
                </c:pt>
                <c:pt idx="28">
                  <c:v>22857.1428571429</c:v>
                </c:pt>
                <c:pt idx="29">
                  <c:v>22285.7142857143</c:v>
                </c:pt>
                <c:pt idx="30">
                  <c:v>21714.2857142857</c:v>
                </c:pt>
                <c:pt idx="31">
                  <c:v>21142.8571428571</c:v>
                </c:pt>
                <c:pt idx="32">
                  <c:v>20571.4285714286</c:v>
                </c:pt>
                <c:pt idx="33">
                  <c:v>20000</c:v>
                </c:pt>
                <c:pt idx="34">
                  <c:v>19428.5714285714</c:v>
                </c:pt>
                <c:pt idx="35">
                  <c:v>18857.1428571428</c:v>
                </c:pt>
                <c:pt idx="36">
                  <c:v>18285.7142857143</c:v>
                </c:pt>
                <c:pt idx="37">
                  <c:v>17714.2857142857</c:v>
                </c:pt>
                <c:pt idx="38">
                  <c:v>17142.8571428571</c:v>
                </c:pt>
                <c:pt idx="39">
                  <c:v>16571.4285714286</c:v>
                </c:pt>
                <c:pt idx="40">
                  <c:v>16000</c:v>
                </c:pt>
                <c:pt idx="41">
                  <c:v>15428.5714285714</c:v>
                </c:pt>
                <c:pt idx="42">
                  <c:v>14857.1428571429</c:v>
                </c:pt>
                <c:pt idx="43">
                  <c:v>14285.7142857143</c:v>
                </c:pt>
                <c:pt idx="44">
                  <c:v>13714.2857142857</c:v>
                </c:pt>
                <c:pt idx="45">
                  <c:v>13142.8571428571</c:v>
                </c:pt>
                <c:pt idx="46">
                  <c:v>12571.4285714286</c:v>
                </c:pt>
                <c:pt idx="47">
                  <c:v>12000</c:v>
                </c:pt>
                <c:pt idx="48">
                  <c:v>11428.5714285714</c:v>
                </c:pt>
                <c:pt idx="49">
                  <c:v>10857.1428571429</c:v>
                </c:pt>
                <c:pt idx="50">
                  <c:v>10285.7142857143</c:v>
                </c:pt>
                <c:pt idx="51">
                  <c:v>9714.28571428573</c:v>
                </c:pt>
                <c:pt idx="52">
                  <c:v>9142.85714285716</c:v>
                </c:pt>
                <c:pt idx="53">
                  <c:v>8571.42857142859</c:v>
                </c:pt>
                <c:pt idx="54">
                  <c:v>8000.00000000002</c:v>
                </c:pt>
                <c:pt idx="55">
                  <c:v>7428.57142857145</c:v>
                </c:pt>
                <c:pt idx="56">
                  <c:v>6857.14285714288</c:v>
                </c:pt>
                <c:pt idx="57">
                  <c:v>6285.71428571431</c:v>
                </c:pt>
                <c:pt idx="58">
                  <c:v>5714.28571428574</c:v>
                </c:pt>
                <c:pt idx="59">
                  <c:v>5142.85714285718</c:v>
                </c:pt>
                <c:pt idx="60">
                  <c:v>4571.42857142861</c:v>
                </c:pt>
                <c:pt idx="61">
                  <c:v>4000.00000000004</c:v>
                </c:pt>
                <c:pt idx="62">
                  <c:v>3428.57142857147</c:v>
                </c:pt>
                <c:pt idx="63">
                  <c:v>2857.1428571429</c:v>
                </c:pt>
                <c:pt idx="64">
                  <c:v>2285.71428571433</c:v>
                </c:pt>
                <c:pt idx="65">
                  <c:v>1714.28571428576</c:v>
                </c:pt>
                <c:pt idx="66">
                  <c:v>1142.85714285719</c:v>
                </c:pt>
                <c:pt idx="67">
                  <c:v>571.42857142862</c:v>
                </c:pt>
                <c:pt idx="68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momente!$G$5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8ea5ca"/>
            </a:solidFill>
            <a:ln w="28440">
              <a:solidFill>
                <a:srgbClr val="8ea5ca"/>
              </a:solidFill>
              <a:round/>
            </a:ln>
          </c:spPr>
          <c:xVal>
            <c:numRef>
              <c:f>momente!$A$9:$A$77</c:f>
              <c:numCache>
                <c:formatCode>General</c:formatCode>
                <c:ptCount val="69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</c:v>
                </c:pt>
                <c:pt idx="10">
                  <c:v>2.4</c:v>
                </c:pt>
                <c:pt idx="11">
                  <c:v>2.6</c:v>
                </c:pt>
                <c:pt idx="12">
                  <c:v>2.8</c:v>
                </c:pt>
                <c:pt idx="13">
                  <c:v>3</c:v>
                </c:pt>
                <c:pt idx="14">
                  <c:v>3.2</c:v>
                </c:pt>
                <c:pt idx="15">
                  <c:v>3.4</c:v>
                </c:pt>
                <c:pt idx="16">
                  <c:v>3.6</c:v>
                </c:pt>
                <c:pt idx="17">
                  <c:v>3.8</c:v>
                </c:pt>
                <c:pt idx="18">
                  <c:v>4</c:v>
                </c:pt>
                <c:pt idx="19">
                  <c:v>4.2</c:v>
                </c:pt>
                <c:pt idx="20">
                  <c:v>4.4</c:v>
                </c:pt>
                <c:pt idx="21">
                  <c:v>4.6</c:v>
                </c:pt>
                <c:pt idx="22">
                  <c:v>4.8</c:v>
                </c:pt>
                <c:pt idx="23">
                  <c:v>5</c:v>
                </c:pt>
                <c:pt idx="24">
                  <c:v>5.2</c:v>
                </c:pt>
                <c:pt idx="25">
                  <c:v>5.4</c:v>
                </c:pt>
                <c:pt idx="26">
                  <c:v>5.6</c:v>
                </c:pt>
                <c:pt idx="27">
                  <c:v>5.8</c:v>
                </c:pt>
                <c:pt idx="28">
                  <c:v>6</c:v>
                </c:pt>
                <c:pt idx="29">
                  <c:v>6.2</c:v>
                </c:pt>
                <c:pt idx="30">
                  <c:v>6.4</c:v>
                </c:pt>
                <c:pt idx="31">
                  <c:v>6.6</c:v>
                </c:pt>
                <c:pt idx="32">
                  <c:v>6.8</c:v>
                </c:pt>
                <c:pt idx="33">
                  <c:v>7</c:v>
                </c:pt>
                <c:pt idx="34">
                  <c:v>7.2</c:v>
                </c:pt>
                <c:pt idx="35">
                  <c:v>7.4</c:v>
                </c:pt>
                <c:pt idx="36">
                  <c:v>7.6</c:v>
                </c:pt>
                <c:pt idx="37">
                  <c:v>7.8</c:v>
                </c:pt>
                <c:pt idx="38">
                  <c:v>8</c:v>
                </c:pt>
                <c:pt idx="39">
                  <c:v>8.2</c:v>
                </c:pt>
                <c:pt idx="40">
                  <c:v>8.4</c:v>
                </c:pt>
                <c:pt idx="41">
                  <c:v>8.6</c:v>
                </c:pt>
                <c:pt idx="42">
                  <c:v>8.8</c:v>
                </c:pt>
                <c:pt idx="43">
                  <c:v>9</c:v>
                </c:pt>
                <c:pt idx="44">
                  <c:v>9.2</c:v>
                </c:pt>
                <c:pt idx="45">
                  <c:v>9.4</c:v>
                </c:pt>
                <c:pt idx="46">
                  <c:v>9.6</c:v>
                </c:pt>
                <c:pt idx="47">
                  <c:v>9.8</c:v>
                </c:pt>
                <c:pt idx="48">
                  <c:v>10</c:v>
                </c:pt>
                <c:pt idx="49">
                  <c:v>10.2</c:v>
                </c:pt>
                <c:pt idx="50">
                  <c:v>10.4</c:v>
                </c:pt>
                <c:pt idx="51">
                  <c:v>10.6</c:v>
                </c:pt>
                <c:pt idx="52">
                  <c:v>10.8</c:v>
                </c:pt>
                <c:pt idx="53">
                  <c:v>11</c:v>
                </c:pt>
                <c:pt idx="54">
                  <c:v>11.2</c:v>
                </c:pt>
                <c:pt idx="55">
                  <c:v>11.4</c:v>
                </c:pt>
                <c:pt idx="56">
                  <c:v>11.6</c:v>
                </c:pt>
                <c:pt idx="57">
                  <c:v>11.8</c:v>
                </c:pt>
                <c:pt idx="58">
                  <c:v>12</c:v>
                </c:pt>
                <c:pt idx="59">
                  <c:v>12.2</c:v>
                </c:pt>
                <c:pt idx="60">
                  <c:v>12.4</c:v>
                </c:pt>
                <c:pt idx="61">
                  <c:v>12.6</c:v>
                </c:pt>
                <c:pt idx="62">
                  <c:v>12.8</c:v>
                </c:pt>
                <c:pt idx="63">
                  <c:v>13</c:v>
                </c:pt>
                <c:pt idx="64">
                  <c:v>13.2</c:v>
                </c:pt>
                <c:pt idx="65">
                  <c:v>13.4</c:v>
                </c:pt>
                <c:pt idx="66">
                  <c:v>13.6</c:v>
                </c:pt>
                <c:pt idx="67">
                  <c:v>13.8</c:v>
                </c:pt>
                <c:pt idx="68">
                  <c:v>14</c:v>
                </c:pt>
              </c:numCache>
            </c:numRef>
          </c:xVal>
          <c:yVal>
            <c:numRef>
              <c:f>momente!$G$9:$G$77</c:f>
              <c:numCache>
                <c:formatCode>General</c:formatCode>
                <c:ptCount val="69"/>
                <c:pt idx="0">
                  <c:v>4285.71428571429</c:v>
                </c:pt>
                <c:pt idx="1">
                  <c:v>6428.57142857143</c:v>
                </c:pt>
                <c:pt idx="2">
                  <c:v>8571.42857142857</c:v>
                </c:pt>
                <c:pt idx="3">
                  <c:v>10714.2857142857</c:v>
                </c:pt>
                <c:pt idx="4">
                  <c:v>12857.1428571429</c:v>
                </c:pt>
                <c:pt idx="5">
                  <c:v>15000</c:v>
                </c:pt>
                <c:pt idx="6">
                  <c:v>17142.8571428571</c:v>
                </c:pt>
                <c:pt idx="7">
                  <c:v>19285.7142857143</c:v>
                </c:pt>
                <c:pt idx="8">
                  <c:v>21428.5714285714</c:v>
                </c:pt>
                <c:pt idx="9">
                  <c:v>23571.4285714286</c:v>
                </c:pt>
                <c:pt idx="10">
                  <c:v>25714.2857142857</c:v>
                </c:pt>
                <c:pt idx="11">
                  <c:v>27857.1428571429</c:v>
                </c:pt>
                <c:pt idx="12">
                  <c:v>30000</c:v>
                </c:pt>
                <c:pt idx="13">
                  <c:v>32142.8571428571</c:v>
                </c:pt>
                <c:pt idx="14">
                  <c:v>34285.7142857143</c:v>
                </c:pt>
                <c:pt idx="15">
                  <c:v>36428.5714285714</c:v>
                </c:pt>
                <c:pt idx="16">
                  <c:v>38571.4285714286</c:v>
                </c:pt>
                <c:pt idx="17">
                  <c:v>40714.2857142857</c:v>
                </c:pt>
                <c:pt idx="18">
                  <c:v>42857.1428571429</c:v>
                </c:pt>
                <c:pt idx="19">
                  <c:v>45000</c:v>
                </c:pt>
                <c:pt idx="20">
                  <c:v>47142.8571428572</c:v>
                </c:pt>
                <c:pt idx="21">
                  <c:v>49285.7142857143</c:v>
                </c:pt>
                <c:pt idx="22">
                  <c:v>51428.5714285714</c:v>
                </c:pt>
                <c:pt idx="23">
                  <c:v>53571.4285714286</c:v>
                </c:pt>
                <c:pt idx="24">
                  <c:v>55714.2857142857</c:v>
                </c:pt>
                <c:pt idx="25">
                  <c:v>57857.1428571429</c:v>
                </c:pt>
                <c:pt idx="26">
                  <c:v>60000</c:v>
                </c:pt>
                <c:pt idx="27">
                  <c:v>62142.8571428572</c:v>
                </c:pt>
                <c:pt idx="28">
                  <c:v>64285.7142857143</c:v>
                </c:pt>
                <c:pt idx="29">
                  <c:v>66428.5714285715</c:v>
                </c:pt>
                <c:pt idx="30">
                  <c:v>68571.4285714286</c:v>
                </c:pt>
                <c:pt idx="31">
                  <c:v>68714.2857142857</c:v>
                </c:pt>
                <c:pt idx="32">
                  <c:v>66857.1428571428</c:v>
                </c:pt>
                <c:pt idx="33">
                  <c:v>65000</c:v>
                </c:pt>
                <c:pt idx="34">
                  <c:v>63142.8571428571</c:v>
                </c:pt>
                <c:pt idx="35">
                  <c:v>61285.7142857142</c:v>
                </c:pt>
                <c:pt idx="36">
                  <c:v>59428.5714285714</c:v>
                </c:pt>
                <c:pt idx="37">
                  <c:v>57571.4285714285</c:v>
                </c:pt>
                <c:pt idx="38">
                  <c:v>55714.2857142857</c:v>
                </c:pt>
                <c:pt idx="39">
                  <c:v>53857.1428571428</c:v>
                </c:pt>
                <c:pt idx="40">
                  <c:v>52000</c:v>
                </c:pt>
                <c:pt idx="41">
                  <c:v>50142.8571428571</c:v>
                </c:pt>
                <c:pt idx="42">
                  <c:v>48285.7142857143</c:v>
                </c:pt>
                <c:pt idx="43">
                  <c:v>46428.5714285714</c:v>
                </c:pt>
                <c:pt idx="44">
                  <c:v>44571.4285714286</c:v>
                </c:pt>
                <c:pt idx="45">
                  <c:v>42714.2857142857</c:v>
                </c:pt>
                <c:pt idx="46">
                  <c:v>40857.1428571429</c:v>
                </c:pt>
                <c:pt idx="47">
                  <c:v>39000</c:v>
                </c:pt>
                <c:pt idx="48">
                  <c:v>37142.8571428572</c:v>
                </c:pt>
                <c:pt idx="49">
                  <c:v>35285.7142857143</c:v>
                </c:pt>
                <c:pt idx="50">
                  <c:v>33428.5714285715</c:v>
                </c:pt>
                <c:pt idx="51">
                  <c:v>31571.4285714286</c:v>
                </c:pt>
                <c:pt idx="52">
                  <c:v>29714.2857142858</c:v>
                </c:pt>
                <c:pt idx="53">
                  <c:v>27857.1428571429</c:v>
                </c:pt>
                <c:pt idx="54">
                  <c:v>26000.0000000001</c:v>
                </c:pt>
                <c:pt idx="55">
                  <c:v>24142.8571428572</c:v>
                </c:pt>
                <c:pt idx="56">
                  <c:v>22285.7142857144</c:v>
                </c:pt>
                <c:pt idx="57">
                  <c:v>20428.5714285715</c:v>
                </c:pt>
                <c:pt idx="58">
                  <c:v>18571.4285714287</c:v>
                </c:pt>
                <c:pt idx="59">
                  <c:v>16714.2857142858</c:v>
                </c:pt>
                <c:pt idx="60">
                  <c:v>14857.142857143</c:v>
                </c:pt>
                <c:pt idx="61">
                  <c:v>13000.0000000001</c:v>
                </c:pt>
                <c:pt idx="62">
                  <c:v>11142.8571428573</c:v>
                </c:pt>
                <c:pt idx="63">
                  <c:v>9285.71428571442</c:v>
                </c:pt>
                <c:pt idx="64">
                  <c:v>7428.57142857157</c:v>
                </c:pt>
                <c:pt idx="65">
                  <c:v>5571.42857142872</c:v>
                </c:pt>
                <c:pt idx="66">
                  <c:v>3714.28571428587</c:v>
                </c:pt>
                <c:pt idx="67">
                  <c:v>1857.14285714302</c:v>
                </c:pt>
                <c:pt idx="68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momente!$H$5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cc8f8e"/>
            </a:solidFill>
            <a:ln w="28440">
              <a:solidFill>
                <a:srgbClr val="cc8f8e"/>
              </a:solidFill>
              <a:round/>
            </a:ln>
          </c:spPr>
          <c:xVal>
            <c:numRef>
              <c:f>momente!$A$9:$A$77</c:f>
              <c:numCache>
                <c:formatCode>General</c:formatCode>
                <c:ptCount val="69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</c:v>
                </c:pt>
                <c:pt idx="10">
                  <c:v>2.4</c:v>
                </c:pt>
                <c:pt idx="11">
                  <c:v>2.6</c:v>
                </c:pt>
                <c:pt idx="12">
                  <c:v>2.8</c:v>
                </c:pt>
                <c:pt idx="13">
                  <c:v>3</c:v>
                </c:pt>
                <c:pt idx="14">
                  <c:v>3.2</c:v>
                </c:pt>
                <c:pt idx="15">
                  <c:v>3.4</c:v>
                </c:pt>
                <c:pt idx="16">
                  <c:v>3.6</c:v>
                </c:pt>
                <c:pt idx="17">
                  <c:v>3.8</c:v>
                </c:pt>
                <c:pt idx="18">
                  <c:v>4</c:v>
                </c:pt>
                <c:pt idx="19">
                  <c:v>4.2</c:v>
                </c:pt>
                <c:pt idx="20">
                  <c:v>4.4</c:v>
                </c:pt>
                <c:pt idx="21">
                  <c:v>4.6</c:v>
                </c:pt>
                <c:pt idx="22">
                  <c:v>4.8</c:v>
                </c:pt>
                <c:pt idx="23">
                  <c:v>5</c:v>
                </c:pt>
                <c:pt idx="24">
                  <c:v>5.2</c:v>
                </c:pt>
                <c:pt idx="25">
                  <c:v>5.4</c:v>
                </c:pt>
                <c:pt idx="26">
                  <c:v>5.6</c:v>
                </c:pt>
                <c:pt idx="27">
                  <c:v>5.8</c:v>
                </c:pt>
                <c:pt idx="28">
                  <c:v>6</c:v>
                </c:pt>
                <c:pt idx="29">
                  <c:v>6.2</c:v>
                </c:pt>
                <c:pt idx="30">
                  <c:v>6.4</c:v>
                </c:pt>
                <c:pt idx="31">
                  <c:v>6.6</c:v>
                </c:pt>
                <c:pt idx="32">
                  <c:v>6.8</c:v>
                </c:pt>
                <c:pt idx="33">
                  <c:v>7</c:v>
                </c:pt>
                <c:pt idx="34">
                  <c:v>7.2</c:v>
                </c:pt>
                <c:pt idx="35">
                  <c:v>7.4</c:v>
                </c:pt>
                <c:pt idx="36">
                  <c:v>7.6</c:v>
                </c:pt>
                <c:pt idx="37">
                  <c:v>7.8</c:v>
                </c:pt>
                <c:pt idx="38">
                  <c:v>8</c:v>
                </c:pt>
                <c:pt idx="39">
                  <c:v>8.2</c:v>
                </c:pt>
                <c:pt idx="40">
                  <c:v>8.4</c:v>
                </c:pt>
                <c:pt idx="41">
                  <c:v>8.6</c:v>
                </c:pt>
                <c:pt idx="42">
                  <c:v>8.8</c:v>
                </c:pt>
                <c:pt idx="43">
                  <c:v>9</c:v>
                </c:pt>
                <c:pt idx="44">
                  <c:v>9.2</c:v>
                </c:pt>
                <c:pt idx="45">
                  <c:v>9.4</c:v>
                </c:pt>
                <c:pt idx="46">
                  <c:v>9.6</c:v>
                </c:pt>
                <c:pt idx="47">
                  <c:v>9.8</c:v>
                </c:pt>
                <c:pt idx="48">
                  <c:v>10</c:v>
                </c:pt>
                <c:pt idx="49">
                  <c:v>10.2</c:v>
                </c:pt>
                <c:pt idx="50">
                  <c:v>10.4</c:v>
                </c:pt>
                <c:pt idx="51">
                  <c:v>10.6</c:v>
                </c:pt>
                <c:pt idx="52">
                  <c:v>10.8</c:v>
                </c:pt>
                <c:pt idx="53">
                  <c:v>11</c:v>
                </c:pt>
                <c:pt idx="54">
                  <c:v>11.2</c:v>
                </c:pt>
                <c:pt idx="55">
                  <c:v>11.4</c:v>
                </c:pt>
                <c:pt idx="56">
                  <c:v>11.6</c:v>
                </c:pt>
                <c:pt idx="57">
                  <c:v>11.8</c:v>
                </c:pt>
                <c:pt idx="58">
                  <c:v>12</c:v>
                </c:pt>
                <c:pt idx="59">
                  <c:v>12.2</c:v>
                </c:pt>
                <c:pt idx="60">
                  <c:v>12.4</c:v>
                </c:pt>
                <c:pt idx="61">
                  <c:v>12.6</c:v>
                </c:pt>
                <c:pt idx="62">
                  <c:v>12.8</c:v>
                </c:pt>
                <c:pt idx="63">
                  <c:v>13</c:v>
                </c:pt>
                <c:pt idx="64">
                  <c:v>13.2</c:v>
                </c:pt>
                <c:pt idx="65">
                  <c:v>13.4</c:v>
                </c:pt>
                <c:pt idx="66">
                  <c:v>13.6</c:v>
                </c:pt>
                <c:pt idx="67">
                  <c:v>13.8</c:v>
                </c:pt>
                <c:pt idx="68">
                  <c:v>14</c:v>
                </c:pt>
              </c:numCache>
            </c:numRef>
          </c:xVal>
          <c:yVal>
            <c:numRef>
              <c:f>momente!$H$9:$H$77</c:f>
              <c:numCache>
                <c:formatCode>General</c:formatCode>
                <c:ptCount val="69"/>
                <c:pt idx="0">
                  <c:v>8171447.80640686</c:v>
                </c:pt>
                <c:pt idx="1">
                  <c:v>12077164.9827883</c:v>
                </c:pt>
                <c:pt idx="2">
                  <c:v>15862877.6746217</c:v>
                </c:pt>
                <c:pt idx="3">
                  <c:v>19528585.8819072</c:v>
                </c:pt>
                <c:pt idx="4">
                  <c:v>23074289.6046446</c:v>
                </c:pt>
                <c:pt idx="5">
                  <c:v>26499988.842834</c:v>
                </c:pt>
                <c:pt idx="6">
                  <c:v>29805683.5964754</c:v>
                </c:pt>
                <c:pt idx="7">
                  <c:v>32991373.8655688</c:v>
                </c:pt>
                <c:pt idx="8">
                  <c:v>36057059.6501143</c:v>
                </c:pt>
                <c:pt idx="9">
                  <c:v>38998740.9501117</c:v>
                </c:pt>
                <c:pt idx="10">
                  <c:v>41820417.7655611</c:v>
                </c:pt>
                <c:pt idx="11">
                  <c:v>44522090.0964626</c:v>
                </c:pt>
                <c:pt idx="12">
                  <c:v>47103757.942816</c:v>
                </c:pt>
                <c:pt idx="13">
                  <c:v>49565421.3046214</c:v>
                </c:pt>
                <c:pt idx="14">
                  <c:v>51907080.1818789</c:v>
                </c:pt>
                <c:pt idx="15">
                  <c:v>54128734.5745883</c:v>
                </c:pt>
                <c:pt idx="16">
                  <c:v>56230384.4827497</c:v>
                </c:pt>
                <c:pt idx="17">
                  <c:v>58212029.9063632</c:v>
                </c:pt>
                <c:pt idx="18">
                  <c:v>60073670.8454286</c:v>
                </c:pt>
                <c:pt idx="19">
                  <c:v>61815307.299946</c:v>
                </c:pt>
                <c:pt idx="20">
                  <c:v>63436939.2699154</c:v>
                </c:pt>
                <c:pt idx="21">
                  <c:v>64938566.7553369</c:v>
                </c:pt>
                <c:pt idx="22">
                  <c:v>66320189.7562103</c:v>
                </c:pt>
                <c:pt idx="23">
                  <c:v>67581808.2725357</c:v>
                </c:pt>
                <c:pt idx="24">
                  <c:v>68723422.3043131</c:v>
                </c:pt>
                <c:pt idx="25">
                  <c:v>69745031.8515426</c:v>
                </c:pt>
                <c:pt idx="26">
                  <c:v>70646636.914224</c:v>
                </c:pt>
                <c:pt idx="27">
                  <c:v>71428237.4923574</c:v>
                </c:pt>
                <c:pt idx="28">
                  <c:v>72089833.5859429</c:v>
                </c:pt>
                <c:pt idx="29">
                  <c:v>72631425.1949803</c:v>
                </c:pt>
                <c:pt idx="30">
                  <c:v>73053012.3194697</c:v>
                </c:pt>
                <c:pt idx="31">
                  <c:v>73352594.9594111</c:v>
                </c:pt>
                <c:pt idx="32">
                  <c:v>73530173.1148046</c:v>
                </c:pt>
                <c:pt idx="33">
                  <c:v>73587746.78565</c:v>
                </c:pt>
                <c:pt idx="34">
                  <c:v>73525315.9719474</c:v>
                </c:pt>
                <c:pt idx="35">
                  <c:v>73342880.6736969</c:v>
                </c:pt>
                <c:pt idx="36">
                  <c:v>73040440.8908983</c:v>
                </c:pt>
                <c:pt idx="37">
                  <c:v>72617996.6235517</c:v>
                </c:pt>
                <c:pt idx="38">
                  <c:v>72075547.8716571</c:v>
                </c:pt>
                <c:pt idx="39">
                  <c:v>71413094.6352146</c:v>
                </c:pt>
                <c:pt idx="40">
                  <c:v>70630636.914224</c:v>
                </c:pt>
                <c:pt idx="41">
                  <c:v>69728174.7086854</c:v>
                </c:pt>
                <c:pt idx="42">
                  <c:v>68705708.0185989</c:v>
                </c:pt>
                <c:pt idx="43">
                  <c:v>67563236.8439643</c:v>
                </c:pt>
                <c:pt idx="44">
                  <c:v>66300761.1847817</c:v>
                </c:pt>
                <c:pt idx="45">
                  <c:v>64918281.0410512</c:v>
                </c:pt>
                <c:pt idx="46">
                  <c:v>63415796.4127726</c:v>
                </c:pt>
                <c:pt idx="47">
                  <c:v>61793307.299946</c:v>
                </c:pt>
                <c:pt idx="48">
                  <c:v>60050813.7025715</c:v>
                </c:pt>
                <c:pt idx="49">
                  <c:v>58188315.6206489</c:v>
                </c:pt>
                <c:pt idx="50">
                  <c:v>56205813.0541783</c:v>
                </c:pt>
                <c:pt idx="51">
                  <c:v>54103306.0031598</c:v>
                </c:pt>
                <c:pt idx="52">
                  <c:v>51880794.4675932</c:v>
                </c:pt>
                <c:pt idx="53">
                  <c:v>49538278.4474787</c:v>
                </c:pt>
                <c:pt idx="54">
                  <c:v>47075757.9428161</c:v>
                </c:pt>
                <c:pt idx="55">
                  <c:v>44493232.9536056</c:v>
                </c:pt>
                <c:pt idx="56">
                  <c:v>41790703.479847</c:v>
                </c:pt>
                <c:pt idx="57">
                  <c:v>38968169.5215404</c:v>
                </c:pt>
                <c:pt idx="58">
                  <c:v>36025631.0786859</c:v>
                </c:pt>
                <c:pt idx="59">
                  <c:v>32963088.1512833</c:v>
                </c:pt>
                <c:pt idx="60">
                  <c:v>29780540.7393328</c:v>
                </c:pt>
                <c:pt idx="61">
                  <c:v>26477988.8428342</c:v>
                </c:pt>
                <c:pt idx="62">
                  <c:v>23055432.4617877</c:v>
                </c:pt>
                <c:pt idx="63">
                  <c:v>19512871.5961931</c:v>
                </c:pt>
                <c:pt idx="64">
                  <c:v>15850306.2460506</c:v>
                </c:pt>
                <c:pt idx="65">
                  <c:v>12067736.41136</c:v>
                </c:pt>
                <c:pt idx="66">
                  <c:v>8165162.09212147</c:v>
                </c:pt>
                <c:pt idx="67">
                  <c:v>4142583.28833492</c:v>
                </c:pt>
                <c:pt idx="68">
                  <c:v>0</c:v>
                </c:pt>
              </c:numCache>
            </c:numRef>
          </c:yVal>
          <c:smooth val="1"/>
        </c:ser>
        <c:axId val="73153334"/>
        <c:axId val="44481082"/>
      </c:scatterChart>
      <c:valAx>
        <c:axId val="731533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Länge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4481082"/>
        <c:crosses val="autoZero"/>
      </c:valAx>
      <c:valAx>
        <c:axId val="44481082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Moment [Nm]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315333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169920</xdr:colOff>
      <xdr:row>25</xdr:row>
      <xdr:rowOff>421920</xdr:rowOff>
    </xdr:from>
    <xdr:to>
      <xdr:col>7</xdr:col>
      <xdr:colOff>64800</xdr:colOff>
      <xdr:row>43</xdr:row>
      <xdr:rowOff>181080</xdr:rowOff>
    </xdr:to>
    <xdr:graphicFrame>
      <xdr:nvGraphicFramePr>
        <xdr:cNvPr id="0" name="Diagramm 1"/>
        <xdr:cNvGraphicFramePr/>
      </xdr:nvGraphicFramePr>
      <xdr:xfrm>
        <a:off x="169920" y="6501960"/>
        <a:ext cx="6091200" cy="34286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639720</xdr:colOff>
      <xdr:row>23</xdr:row>
      <xdr:rowOff>133920</xdr:rowOff>
    </xdr:from>
    <xdr:to>
      <xdr:col>5</xdr:col>
      <xdr:colOff>141120</xdr:colOff>
      <xdr:row>44</xdr:row>
      <xdr:rowOff>191160</xdr:rowOff>
    </xdr:to>
    <xdr:pic>
      <xdr:nvPicPr>
        <xdr:cNvPr id="1" name="Grafik 1" descr=""/>
        <xdr:cNvPicPr/>
      </xdr:nvPicPr>
      <xdr:blipFill>
        <a:blip r:embed="rId1"/>
        <a:srcRect l="31660" t="-2494" r="3763" b="0"/>
        <a:stretch/>
      </xdr:blipFill>
      <xdr:spPr>
        <a:xfrm>
          <a:off x="981000" y="5844960"/>
          <a:ext cx="4551120" cy="4057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1" width="2.41836734693878" collapsed="true"/>
    <col min="3" max="3" hidden="false" style="1" width="53.4183673469388" collapsed="true"/>
    <col min="4" max="4" hidden="false" style="1" width="6.85714285714286" collapsed="true"/>
    <col min="5" max="5" hidden="false" style="1" width="11.4183673469388" collapsed="true"/>
    <col min="6" max="6" hidden="false" style="2" width="8.85714285714286" collapsed="true"/>
    <col min="7" max="8" hidden="false" style="1" width="2.41836734693878" collapsed="true"/>
    <col min="9" max="1025" hidden="false" style="1" width="11.4183673469388" collapsed="true"/>
  </cols>
  <sheetData>
    <row r="1" customFormat="false" ht="56.8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4"/>
      <c r="J1" s="4"/>
      <c r="K1"/>
    </row>
    <row r="2" customFormat="false" ht="33.95" hidden="false" customHeight="true" outlineLevel="0" collapsed="false">
      <c r="A2" s="5"/>
      <c r="B2" s="6"/>
      <c r="C2" s="7" t="s">
        <v>1</v>
      </c>
      <c r="D2" s="6"/>
      <c r="E2" s="6"/>
      <c r="F2" s="6"/>
      <c r="G2" s="6"/>
      <c r="H2" s="8"/>
    </row>
    <row r="3" customFormat="false" ht="15" hidden="false" customHeight="false" outlineLevel="0" collapsed="false">
      <c r="A3" s="5"/>
      <c r="B3" s="9"/>
      <c r="C3" s="10"/>
      <c r="D3" s="10"/>
      <c r="E3" s="10"/>
      <c r="F3" s="10"/>
      <c r="G3" s="11"/>
      <c r="H3" s="8"/>
    </row>
    <row r="4" customFormat="false" ht="15" hidden="false" customHeight="false" outlineLevel="0" collapsed="false">
      <c r="A4" s="5"/>
      <c r="B4" s="9"/>
      <c r="C4" s="12" t="s">
        <v>2</v>
      </c>
      <c r="D4" s="13" t="s">
        <v>3</v>
      </c>
      <c r="E4" s="14" t="n">
        <v>14</v>
      </c>
      <c r="F4" s="12" t="s">
        <v>4</v>
      </c>
      <c r="G4" s="11"/>
      <c r="H4" s="8"/>
    </row>
    <row r="5" customFormat="false" ht="15" hidden="false" customHeight="false" outlineLevel="0" collapsed="false">
      <c r="A5" s="5"/>
      <c r="B5" s="9"/>
      <c r="C5" s="12"/>
      <c r="D5" s="13"/>
      <c r="E5" s="12"/>
      <c r="F5" s="12"/>
      <c r="G5" s="11"/>
      <c r="H5" s="8"/>
    </row>
    <row r="6" customFormat="false" ht="18" hidden="false" customHeight="false" outlineLevel="0" collapsed="false">
      <c r="A6" s="5"/>
      <c r="B6" s="9"/>
      <c r="C6" s="12" t="s">
        <v>5</v>
      </c>
      <c r="D6" s="13" t="s">
        <v>6</v>
      </c>
      <c r="E6" s="15" t="n">
        <v>20000</v>
      </c>
      <c r="F6" s="12" t="s">
        <v>7</v>
      </c>
      <c r="G6" s="11"/>
      <c r="H6" s="8"/>
    </row>
    <row r="7" customFormat="false" ht="15" hidden="false" customHeight="false" outlineLevel="0" collapsed="false">
      <c r="A7" s="5"/>
      <c r="B7" s="9"/>
      <c r="C7" s="12"/>
      <c r="D7" s="13"/>
      <c r="E7" s="12"/>
      <c r="F7" s="12"/>
      <c r="G7" s="11"/>
      <c r="H7" s="8"/>
    </row>
    <row r="8" customFormat="false" ht="18" hidden="false" customHeight="false" outlineLevel="0" collapsed="false">
      <c r="A8" s="5"/>
      <c r="B8" s="9"/>
      <c r="C8" s="12" t="s">
        <v>8</v>
      </c>
      <c r="D8" s="13" t="s">
        <v>9</v>
      </c>
      <c r="E8" s="15" t="n">
        <v>2</v>
      </c>
      <c r="F8" s="12" t="s">
        <v>4</v>
      </c>
      <c r="G8" s="11"/>
      <c r="H8" s="8"/>
    </row>
    <row r="9" customFormat="false" ht="15" hidden="false" customHeight="false" outlineLevel="0" collapsed="false">
      <c r="A9" s="5"/>
      <c r="B9" s="9"/>
      <c r="C9" s="12"/>
      <c r="D9" s="13"/>
      <c r="E9" s="12"/>
      <c r="F9" s="12"/>
      <c r="G9" s="11"/>
      <c r="H9" s="8"/>
    </row>
    <row r="10" customFormat="false" ht="18" hidden="false" customHeight="false" outlineLevel="0" collapsed="false">
      <c r="A10" s="5"/>
      <c r="B10" s="9"/>
      <c r="C10" s="12" t="s">
        <v>5</v>
      </c>
      <c r="D10" s="13" t="s">
        <v>10</v>
      </c>
      <c r="E10" s="15" t="n">
        <v>20000</v>
      </c>
      <c r="F10" s="12" t="s">
        <v>7</v>
      </c>
      <c r="G10" s="11"/>
      <c r="H10" s="8"/>
    </row>
    <row r="11" customFormat="false" ht="15" hidden="false" customHeight="false" outlineLevel="0" collapsed="false">
      <c r="A11" s="5"/>
      <c r="B11" s="9"/>
      <c r="C11" s="12"/>
      <c r="D11" s="13"/>
      <c r="E11" s="12"/>
      <c r="F11" s="12"/>
      <c r="G11" s="11"/>
      <c r="H11" s="8"/>
    </row>
    <row r="12" customFormat="false" ht="18" hidden="false" customHeight="false" outlineLevel="0" collapsed="false">
      <c r="A12" s="5"/>
      <c r="B12" s="9"/>
      <c r="C12" s="12" t="s">
        <v>8</v>
      </c>
      <c r="D12" s="13" t="s">
        <v>11</v>
      </c>
      <c r="E12" s="15" t="n">
        <v>6.5</v>
      </c>
      <c r="F12" s="12" t="s">
        <v>4</v>
      </c>
      <c r="G12" s="11"/>
      <c r="H12" s="8"/>
    </row>
    <row r="13" customFormat="false" ht="15" hidden="false" customHeight="false" outlineLevel="0" collapsed="false">
      <c r="A13" s="5"/>
      <c r="B13" s="9"/>
      <c r="C13" s="12"/>
      <c r="D13" s="13"/>
      <c r="E13" s="12"/>
      <c r="F13" s="12"/>
      <c r="G13" s="11"/>
      <c r="H13" s="8"/>
    </row>
    <row r="14" customFormat="false" ht="18" hidden="false" customHeight="false" outlineLevel="0" collapsed="false">
      <c r="A14" s="5"/>
      <c r="B14" s="9"/>
      <c r="C14" s="12" t="s">
        <v>12</v>
      </c>
      <c r="D14" s="13" t="s">
        <v>13</v>
      </c>
      <c r="E14" s="15" t="n">
        <v>3000</v>
      </c>
      <c r="F14" s="12" t="s">
        <v>14</v>
      </c>
      <c r="G14" s="11"/>
      <c r="H14" s="8"/>
    </row>
    <row r="15" customFormat="false" ht="15" hidden="false" customHeight="false" outlineLevel="0" collapsed="false">
      <c r="A15" s="5"/>
      <c r="B15" s="9"/>
      <c r="C15" s="16"/>
      <c r="D15" s="16"/>
      <c r="E15" s="16"/>
      <c r="F15" s="16"/>
      <c r="G15" s="11"/>
      <c r="H15" s="8"/>
    </row>
    <row r="16" customFormat="false" ht="33.95" hidden="false" customHeight="true" outlineLevel="0" collapsed="false">
      <c r="A16" s="5"/>
      <c r="B16" s="6"/>
      <c r="C16" s="7" t="s">
        <v>15</v>
      </c>
      <c r="D16" s="6"/>
      <c r="E16" s="6"/>
      <c r="F16" s="6"/>
      <c r="G16" s="6"/>
      <c r="H16" s="8"/>
    </row>
    <row r="17" customFormat="false" ht="15" hidden="false" customHeight="false" outlineLevel="0" collapsed="false">
      <c r="A17" s="5"/>
      <c r="B17" s="17"/>
      <c r="C17" s="18"/>
      <c r="D17" s="18"/>
      <c r="E17" s="18"/>
      <c r="F17" s="18"/>
      <c r="G17" s="19"/>
      <c r="H17" s="8"/>
    </row>
    <row r="18" customFormat="false" ht="15" hidden="false" customHeight="false" outlineLevel="0" collapsed="false">
      <c r="A18" s="5"/>
      <c r="B18" s="17"/>
      <c r="C18" s="20" t="s">
        <v>16</v>
      </c>
      <c r="D18" s="21" t="s">
        <v>17</v>
      </c>
      <c r="E18" s="22" t="n">
        <f aca="false">Auflast*1000+Eigengewicht</f>
        <v>3000112.1137</v>
      </c>
      <c r="F18" s="20" t="s">
        <v>18</v>
      </c>
      <c r="G18" s="19"/>
      <c r="H18" s="8"/>
    </row>
    <row r="19" customFormat="false" ht="15" hidden="false" customHeight="false" outlineLevel="0" collapsed="false">
      <c r="A19" s="5"/>
      <c r="B19" s="17"/>
      <c r="C19" s="20"/>
      <c r="D19" s="21"/>
      <c r="E19" s="20"/>
      <c r="F19" s="20"/>
      <c r="G19" s="19"/>
      <c r="H19" s="8"/>
    </row>
    <row r="20" customFormat="false" ht="18" hidden="false" customHeight="false" outlineLevel="0" collapsed="false">
      <c r="A20" s="5"/>
      <c r="B20" s="17"/>
      <c r="C20" s="20" t="s">
        <v>19</v>
      </c>
      <c r="D20" s="21" t="s">
        <v>20</v>
      </c>
      <c r="E20" s="23" t="n">
        <f aca="false">MAX(Momente!H7:H77)</f>
        <v>73587746.78565</v>
      </c>
      <c r="F20" s="20" t="s">
        <v>21</v>
      </c>
      <c r="G20" s="19"/>
      <c r="H20" s="8"/>
    </row>
    <row r="21" customFormat="false" ht="15" hidden="false" customHeight="false" outlineLevel="0" collapsed="false">
      <c r="A21" s="5"/>
      <c r="B21" s="17"/>
      <c r="C21" s="20"/>
      <c r="D21" s="21"/>
      <c r="E21" s="20"/>
      <c r="F21" s="20"/>
      <c r="G21" s="19"/>
      <c r="H21" s="8"/>
    </row>
    <row r="22" customFormat="false" ht="18" hidden="false" customHeight="false" outlineLevel="0" collapsed="false">
      <c r="A22" s="5"/>
      <c r="B22" s="17"/>
      <c r="C22" s="20" t="s">
        <v>22</v>
      </c>
      <c r="D22" s="21" t="s">
        <v>23</v>
      </c>
      <c r="E22" s="24" t="n">
        <f aca="false">E20*Höhe/('Eingabe QS'!E18*2)</f>
        <v>45637.1703361205</v>
      </c>
      <c r="F22" s="20" t="s">
        <v>24</v>
      </c>
      <c r="G22" s="19"/>
      <c r="H22" s="8"/>
    </row>
    <row r="23" customFormat="false" ht="15" hidden="false" customHeight="false" outlineLevel="0" collapsed="false">
      <c r="A23" s="5"/>
      <c r="B23" s="17"/>
      <c r="C23" s="20"/>
      <c r="D23" s="21"/>
      <c r="E23" s="20"/>
      <c r="F23" s="20"/>
      <c r="G23" s="19"/>
      <c r="H23" s="8"/>
    </row>
    <row r="24" customFormat="false" ht="18" hidden="false" customHeight="false" outlineLevel="0" collapsed="false">
      <c r="A24" s="5"/>
      <c r="B24" s="17"/>
      <c r="C24" s="20" t="s">
        <v>25</v>
      </c>
      <c r="D24" s="21" t="s">
        <v>26</v>
      </c>
      <c r="E24" s="24" t="n">
        <f aca="false">VLOOKUP(MAX(Momente!H7:H77),Momente!H7:I77,2,0)</f>
        <v>7</v>
      </c>
      <c r="F24" s="20" t="s">
        <v>4</v>
      </c>
      <c r="G24" s="19"/>
      <c r="H24" s="8"/>
    </row>
    <row r="25" customFormat="false" ht="15" hidden="false" customHeight="false" outlineLevel="0" collapsed="false">
      <c r="A25" s="5"/>
      <c r="B25" s="17"/>
      <c r="C25" s="25"/>
      <c r="D25" s="25"/>
      <c r="E25" s="25"/>
      <c r="F25" s="25"/>
      <c r="G25" s="19"/>
      <c r="H25" s="8"/>
    </row>
    <row r="26" customFormat="false" ht="33.95" hidden="false" customHeight="true" outlineLevel="0" collapsed="false">
      <c r="A26" s="5"/>
      <c r="B26" s="6"/>
      <c r="C26" s="7" t="s">
        <v>27</v>
      </c>
      <c r="D26" s="6"/>
      <c r="E26" s="6"/>
      <c r="F26" s="6"/>
      <c r="G26" s="6"/>
      <c r="H26" s="8"/>
    </row>
    <row r="27" customFormat="false" ht="15" hidden="false" customHeight="false" outlineLevel="0" collapsed="false">
      <c r="A27" s="5"/>
      <c r="B27" s="26"/>
      <c r="C27" s="26"/>
      <c r="D27" s="26"/>
      <c r="E27" s="26"/>
      <c r="F27" s="26"/>
      <c r="G27" s="26"/>
      <c r="H27" s="8"/>
    </row>
    <row r="28" customFormat="false" ht="15" hidden="false" customHeight="false" outlineLevel="0" collapsed="false">
      <c r="A28" s="5"/>
      <c r="B28" s="26"/>
      <c r="C28" s="26"/>
      <c r="D28" s="26"/>
      <c r="E28" s="26"/>
      <c r="F28" s="26"/>
      <c r="G28" s="26"/>
      <c r="H28" s="8"/>
    </row>
    <row r="29" customFormat="false" ht="15" hidden="false" customHeight="false" outlineLevel="0" collapsed="false">
      <c r="A29" s="5"/>
      <c r="B29" s="26"/>
      <c r="C29" s="26"/>
      <c r="D29" s="26"/>
      <c r="E29" s="26"/>
      <c r="F29" s="26"/>
      <c r="G29" s="26"/>
      <c r="H29" s="8"/>
    </row>
    <row r="30" customFormat="false" ht="15" hidden="false" customHeight="false" outlineLevel="0" collapsed="false">
      <c r="A30" s="5"/>
      <c r="B30" s="26"/>
      <c r="C30" s="26"/>
      <c r="D30" s="26"/>
      <c r="E30" s="26"/>
      <c r="F30" s="26"/>
      <c r="G30" s="26"/>
      <c r="H30" s="8"/>
    </row>
    <row r="31" customFormat="false" ht="15" hidden="false" customHeight="false" outlineLevel="0" collapsed="false">
      <c r="A31" s="5"/>
      <c r="B31" s="26"/>
      <c r="C31" s="26"/>
      <c r="D31" s="26"/>
      <c r="E31" s="26"/>
      <c r="F31" s="26"/>
      <c r="G31" s="26"/>
      <c r="H31" s="8"/>
    </row>
    <row r="32" customFormat="false" ht="15" hidden="false" customHeight="false" outlineLevel="0" collapsed="false">
      <c r="A32" s="5"/>
      <c r="B32" s="26"/>
      <c r="C32" s="26"/>
      <c r="D32" s="26"/>
      <c r="E32" s="26"/>
      <c r="F32" s="26"/>
      <c r="G32" s="26"/>
      <c r="H32" s="8"/>
    </row>
    <row r="33" customFormat="false" ht="15" hidden="false" customHeight="false" outlineLevel="0" collapsed="false">
      <c r="A33" s="5"/>
      <c r="B33" s="26"/>
      <c r="C33" s="26"/>
      <c r="D33" s="26"/>
      <c r="E33" s="26"/>
      <c r="F33" s="26"/>
      <c r="G33" s="26"/>
      <c r="H33" s="8"/>
    </row>
    <row r="34" customFormat="false" ht="15" hidden="false" customHeight="false" outlineLevel="0" collapsed="false">
      <c r="A34" s="5"/>
      <c r="B34" s="26"/>
      <c r="C34" s="26"/>
      <c r="D34" s="26"/>
      <c r="E34" s="26"/>
      <c r="F34" s="26"/>
      <c r="G34" s="26"/>
      <c r="H34" s="8"/>
    </row>
    <row r="35" customFormat="false" ht="15" hidden="false" customHeight="false" outlineLevel="0" collapsed="false">
      <c r="A35" s="5"/>
      <c r="B35" s="26"/>
      <c r="C35" s="26"/>
      <c r="D35" s="26"/>
      <c r="E35" s="26"/>
      <c r="F35" s="26"/>
      <c r="G35" s="26"/>
      <c r="H35" s="8"/>
    </row>
    <row r="36" customFormat="false" ht="15" hidden="false" customHeight="false" outlineLevel="0" collapsed="false">
      <c r="A36" s="5"/>
      <c r="B36" s="26"/>
      <c r="C36" s="26"/>
      <c r="D36" s="26"/>
      <c r="E36" s="26"/>
      <c r="F36" s="26"/>
      <c r="G36" s="26"/>
      <c r="H36" s="8"/>
    </row>
    <row r="37" customFormat="false" ht="15" hidden="false" customHeight="false" outlineLevel="0" collapsed="false">
      <c r="A37" s="5"/>
      <c r="B37" s="26"/>
      <c r="C37" s="26"/>
      <c r="D37" s="26"/>
      <c r="E37" s="26"/>
      <c r="F37" s="26"/>
      <c r="G37" s="26"/>
      <c r="H37" s="8"/>
    </row>
    <row r="38" customFormat="false" ht="15" hidden="false" customHeight="false" outlineLevel="0" collapsed="false">
      <c r="A38" s="5"/>
      <c r="B38" s="26"/>
      <c r="C38" s="26"/>
      <c r="D38" s="26"/>
      <c r="E38" s="26"/>
      <c r="F38" s="26"/>
      <c r="G38" s="26"/>
      <c r="H38" s="8"/>
    </row>
    <row r="39" customFormat="false" ht="15" hidden="false" customHeight="false" outlineLevel="0" collapsed="false">
      <c r="A39" s="5"/>
      <c r="B39" s="26"/>
      <c r="C39" s="26"/>
      <c r="D39" s="26"/>
      <c r="E39" s="26"/>
      <c r="F39" s="26"/>
      <c r="G39" s="26"/>
      <c r="H39" s="8"/>
    </row>
    <row r="40" customFormat="false" ht="15" hidden="false" customHeight="false" outlineLevel="0" collapsed="false">
      <c r="A40" s="5"/>
      <c r="B40" s="26"/>
      <c r="C40" s="26"/>
      <c r="D40" s="26"/>
      <c r="E40" s="26"/>
      <c r="F40" s="26"/>
      <c r="G40" s="26"/>
      <c r="H40" s="8"/>
    </row>
    <row r="41" customFormat="false" ht="15" hidden="false" customHeight="false" outlineLevel="0" collapsed="false">
      <c r="A41" s="5"/>
      <c r="B41" s="26"/>
      <c r="C41" s="26"/>
      <c r="D41" s="26"/>
      <c r="E41" s="26"/>
      <c r="F41" s="26"/>
      <c r="G41" s="26"/>
      <c r="H41" s="8"/>
    </row>
    <row r="42" customFormat="false" ht="15" hidden="false" customHeight="false" outlineLevel="0" collapsed="false">
      <c r="A42" s="5"/>
      <c r="B42" s="26"/>
      <c r="C42" s="26"/>
      <c r="D42" s="26"/>
      <c r="E42" s="26"/>
      <c r="F42" s="26"/>
      <c r="G42" s="26"/>
      <c r="H42" s="8"/>
    </row>
    <row r="43" customFormat="false" ht="15" hidden="false" customHeight="false" outlineLevel="0" collapsed="false">
      <c r="A43" s="5"/>
      <c r="B43" s="26"/>
      <c r="C43" s="26"/>
      <c r="D43" s="26"/>
      <c r="E43" s="26"/>
      <c r="F43" s="26"/>
      <c r="G43" s="26"/>
      <c r="H43" s="8"/>
    </row>
    <row r="44" customFormat="false" ht="15" hidden="false" customHeight="false" outlineLevel="0" collapsed="false">
      <c r="A44" s="5"/>
      <c r="B44" s="26"/>
      <c r="C44" s="26"/>
      <c r="D44" s="26"/>
      <c r="E44" s="26"/>
      <c r="F44" s="26"/>
      <c r="G44" s="26"/>
      <c r="H44" s="8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</row>
  </sheetData>
  <sheetProtection sheet="false"/>
  <mergeCells count="7">
    <mergeCell ref="A1:H1"/>
    <mergeCell ref="B3:B15"/>
    <mergeCell ref="G3:G15"/>
    <mergeCell ref="B17:B25"/>
    <mergeCell ref="G17:G25"/>
    <mergeCell ref="B27:G44"/>
    <mergeCell ref="A45:H45"/>
  </mergeCells>
  <conditionalFormatting sqref="E6;E8;E10;E12;E14;E4">
    <cfRule type="expression" priority="2" aboveAverage="0" equalAverage="0" bottom="0" percent="0" rank="0" text="" dxfId="0">
      <formula>LEN(TRIM(E6))=0</formula>
    </cfRule>
  </conditionalFormatting>
  <conditionalFormatting sqref="E12;E8">
    <cfRule type="expression" priority="3" aboveAverage="0" equalAverage="0" bottom="0" percent="0" rank="0" text="" dxfId="1">
      <formula>E8&gt;$E$4</formula>
    </cfRule>
  </conditionalFormatting>
  <dataValidations count="6">
    <dataValidation allowBlank="true" error="-Die Eizellast muss auf den Träger einwirklen. Der Abstand darf maximal die Länge des Trägers betragen! -Sie müssen eine Zahl eingeben" errorTitle="Flasche Eingabe" operator="between" prompt="Abstand der Einzellast 1 in Meter vom linken Ende des Trägers" promptTitle="Position der Einzellast 1" showDropDown="false" showErrorMessage="true" showInputMessage="true" sqref="E8" type="decimal">
      <formula1>0</formula1>
      <formula2>$E$4</formula2>
    </dataValidation>
    <dataValidation allowBlank="false" error="-Die Eizellast muss auf den Träger einwirklen. Der Abstand darf maximal die Länge des Trägers betragen! -Sie müssen eine Zahl eingeben" errorTitle="Falsche Eingabe" operator="between" prompt="Abstand der Einzellast 2 in Meter vom linken Ende des Trägers." promptTitle="Position der Einzellast 2" showDropDown="false" showErrorMessage="true" showInputMessage="true" sqref="E12" type="decimal">
      <formula1>0</formula1>
      <formula2>$E$4</formula2>
    </dataValidation>
    <dataValidation allowBlank="false" error="Sie müssen eine Zahl, größer 0, eigeben!" errorTitle="Falsche Eingabe" operator="greaterThan" prompt="in N" promptTitle="Einzellast 2" showDropDown="false" showErrorMessage="true" showInputMessage="true" sqref="E6" type="decimal">
      <formula1>0</formula1>
      <formula2>0</formula2>
    </dataValidation>
    <dataValidation allowBlank="true" error="Sie müssen eine Zahl eingeben" errorTitle="Falsche Eingabe" operator="greaterThanOrEqual" prompt="Auflast in kN/m" promptTitle="Auflast" showDropDown="false" showErrorMessage="true" showInputMessage="true" sqref="E14" type="decimal">
      <formula1>0</formula1>
      <formula2>0</formula2>
    </dataValidation>
    <dataValidation allowBlank="false" error="Sie müssen eine Zahl, größer 0, eigeben!" errorTitle="Flasche Eingabe" operator="greaterThan" prompt="in N" promptTitle="Einzellast 2" showDropDown="false" showErrorMessage="true" showInputMessage="true" sqref="E10" type="decimal">
      <formula1>0</formula1>
      <formula2>0</formula2>
    </dataValidation>
    <dataValidation allowBlank="false" error="Bitte geben Sie einen der vorgegebenen Werte ein." errorTitle="Falsche Trägerlänge" operator="between" prompt="Wählen Sie eine der vordefinierten Längen des Trägers in Meter aus." promptTitle="Gesamtlänge des Einfeldträgers" showDropDown="false" showErrorMessage="true" showInputMessage="true" sqref="E4" type="list">
      <formula1>0</formula1>
      <formula2>0</formula2>
    </dataValidation>
  </dataValidation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1" width="2.41836734693878" collapsed="true"/>
    <col min="3" max="3" hidden="false" style="1" width="53.2857142857143" collapsed="true"/>
    <col min="4" max="4" hidden="false" style="1" width="6.85714285714286" collapsed="true"/>
    <col min="5" max="5" hidden="false" style="1" width="11.4183673469388" collapsed="true"/>
    <col min="6" max="6" hidden="false" style="2" width="8.85714285714286" collapsed="true"/>
    <col min="7" max="8" hidden="false" style="1" width="2.41836734693878" collapsed="true"/>
    <col min="9" max="1025" hidden="false" style="1" width="11.4183673469388" collapsed="true"/>
  </cols>
  <sheetData>
    <row r="1" customFormat="false" ht="56.85" hidden="false" customHeight="true" outlineLevel="0" collapsed="false">
      <c r="A1" s="3" t="s">
        <v>28</v>
      </c>
      <c r="B1" s="3"/>
      <c r="C1" s="3"/>
      <c r="D1" s="3"/>
      <c r="E1" s="3"/>
      <c r="F1" s="3"/>
      <c r="G1" s="3"/>
      <c r="H1" s="3"/>
      <c r="I1" s="4"/>
      <c r="J1" s="4"/>
      <c r="K1"/>
    </row>
    <row r="2" customFormat="false" ht="33.95" hidden="false" customHeight="true" outlineLevel="0" collapsed="false">
      <c r="A2" s="5"/>
      <c r="B2" s="6"/>
      <c r="C2" s="7" t="s">
        <v>1</v>
      </c>
      <c r="D2" s="6"/>
      <c r="E2" s="6"/>
      <c r="F2" s="6"/>
      <c r="G2" s="6"/>
      <c r="H2" s="8"/>
    </row>
    <row r="3" customFormat="false" ht="15" hidden="false" customHeight="false" outlineLevel="0" collapsed="false">
      <c r="A3" s="5"/>
      <c r="B3" s="28"/>
      <c r="C3" s="29"/>
      <c r="D3" s="29"/>
      <c r="E3" s="29"/>
      <c r="F3" s="29"/>
      <c r="G3" s="30"/>
      <c r="H3" s="8"/>
    </row>
    <row r="4" customFormat="false" ht="15" hidden="false" customHeight="false" outlineLevel="0" collapsed="false">
      <c r="A4" s="5"/>
      <c r="B4" s="28"/>
      <c r="C4" s="31" t="s">
        <v>29</v>
      </c>
      <c r="D4" s="32" t="s">
        <v>30</v>
      </c>
      <c r="E4" s="33" t="n">
        <v>30</v>
      </c>
      <c r="F4" s="31" t="s">
        <v>31</v>
      </c>
      <c r="G4" s="30"/>
      <c r="H4" s="8"/>
    </row>
    <row r="5" customFormat="false" ht="15" hidden="false" customHeight="false" outlineLevel="0" collapsed="false">
      <c r="A5" s="5"/>
      <c r="B5" s="28"/>
      <c r="C5" s="31"/>
      <c r="D5" s="32"/>
      <c r="E5" s="31"/>
      <c r="F5" s="31"/>
      <c r="G5" s="30"/>
      <c r="H5" s="8"/>
    </row>
    <row r="6" customFormat="false" ht="15" hidden="false" customHeight="false" outlineLevel="0" collapsed="false">
      <c r="A6" s="5"/>
      <c r="B6" s="28"/>
      <c r="C6" s="31" t="s">
        <v>32</v>
      </c>
      <c r="D6" s="32" t="s">
        <v>33</v>
      </c>
      <c r="E6" s="33" t="n">
        <v>30</v>
      </c>
      <c r="F6" s="31" t="s">
        <v>31</v>
      </c>
      <c r="G6" s="30"/>
      <c r="H6" s="8"/>
    </row>
    <row r="7" customFormat="false" ht="15" hidden="false" customHeight="false" outlineLevel="0" collapsed="false">
      <c r="A7" s="5"/>
      <c r="B7" s="28"/>
      <c r="C7" s="31"/>
      <c r="D7" s="32"/>
      <c r="E7" s="31"/>
      <c r="F7" s="31"/>
      <c r="G7" s="30"/>
      <c r="H7" s="8"/>
    </row>
    <row r="8" customFormat="false" ht="15" hidden="false" customHeight="false" outlineLevel="0" collapsed="false">
      <c r="A8" s="5"/>
      <c r="B8" s="28"/>
      <c r="C8" s="31" t="s">
        <v>34</v>
      </c>
      <c r="D8" s="32" t="s">
        <v>35</v>
      </c>
      <c r="E8" s="33" t="n">
        <v>1.1</v>
      </c>
      <c r="F8" s="31" t="s">
        <v>31</v>
      </c>
      <c r="G8" s="30"/>
      <c r="H8" s="8"/>
    </row>
    <row r="9" customFormat="false" ht="15" hidden="false" customHeight="false" outlineLevel="0" collapsed="false">
      <c r="A9" s="5"/>
      <c r="B9" s="28"/>
      <c r="C9" s="31"/>
      <c r="D9" s="32"/>
      <c r="E9" s="31"/>
      <c r="F9" s="31"/>
      <c r="G9" s="30"/>
      <c r="H9" s="8"/>
    </row>
    <row r="10" customFormat="false" ht="15" hidden="false" customHeight="false" outlineLevel="0" collapsed="false">
      <c r="A10" s="5"/>
      <c r="B10" s="28"/>
      <c r="C10" s="31" t="s">
        <v>36</v>
      </c>
      <c r="D10" s="32" t="s">
        <v>37</v>
      </c>
      <c r="E10" s="33" t="n">
        <v>1.9</v>
      </c>
      <c r="F10" s="31" t="s">
        <v>31</v>
      </c>
      <c r="G10" s="30"/>
      <c r="H10" s="8"/>
    </row>
    <row r="11" customFormat="false" ht="15" hidden="false" customHeight="false" outlineLevel="0" collapsed="false">
      <c r="A11" s="5"/>
      <c r="B11" s="28"/>
      <c r="C11" s="31"/>
      <c r="D11" s="32"/>
      <c r="E11" s="31"/>
      <c r="F11" s="31"/>
      <c r="G11" s="30"/>
      <c r="H11" s="8"/>
    </row>
    <row r="12" customFormat="false" ht="15" hidden="false" customHeight="false" outlineLevel="0" collapsed="false">
      <c r="A12" s="5"/>
      <c r="B12" s="28"/>
      <c r="C12" s="31" t="s">
        <v>38</v>
      </c>
      <c r="D12" s="32" t="s">
        <v>39</v>
      </c>
      <c r="E12" s="33" t="n">
        <v>7850</v>
      </c>
      <c r="F12" s="31" t="s">
        <v>40</v>
      </c>
      <c r="G12" s="30"/>
      <c r="H12" s="8"/>
    </row>
    <row r="13" customFormat="false" ht="15" hidden="false" customHeight="false" outlineLevel="0" collapsed="false">
      <c r="A13" s="5"/>
      <c r="B13" s="28"/>
      <c r="C13" s="34"/>
      <c r="D13" s="34"/>
      <c r="E13" s="34"/>
      <c r="F13" s="34"/>
      <c r="G13" s="30"/>
      <c r="H13" s="8"/>
    </row>
    <row r="14" customFormat="false" ht="33.95" hidden="false" customHeight="true" outlineLevel="0" collapsed="false">
      <c r="A14" s="5"/>
      <c r="B14" s="6"/>
      <c r="C14" s="7" t="s">
        <v>15</v>
      </c>
      <c r="D14" s="6"/>
      <c r="E14" s="6"/>
      <c r="F14" s="6"/>
      <c r="G14" s="6"/>
      <c r="H14" s="8"/>
    </row>
    <row r="15" customFormat="false" ht="15" hidden="false" customHeight="false" outlineLevel="0" collapsed="false">
      <c r="A15" s="5"/>
      <c r="B15" s="35"/>
      <c r="C15" s="36"/>
      <c r="D15" s="36"/>
      <c r="E15" s="36"/>
      <c r="F15" s="36"/>
      <c r="G15" s="37"/>
      <c r="H15" s="8"/>
    </row>
    <row r="16" customFormat="false" ht="15" hidden="false" customHeight="false" outlineLevel="0" collapsed="false">
      <c r="A16" s="5"/>
      <c r="B16" s="35"/>
      <c r="C16" s="38" t="s">
        <v>41</v>
      </c>
      <c r="D16" s="39" t="s">
        <v>42</v>
      </c>
      <c r="E16" s="40" t="n">
        <f aca="false">2*Breite*Flanschdicke+(Höhe-2*Flanschdicke)*Steg</f>
        <v>142.82</v>
      </c>
      <c r="F16" s="38" t="s">
        <v>43</v>
      </c>
      <c r="G16" s="37"/>
      <c r="H16" s="8"/>
    </row>
    <row r="17" customFormat="false" ht="15" hidden="false" customHeight="false" outlineLevel="0" collapsed="false">
      <c r="A17" s="5"/>
      <c r="B17" s="35"/>
      <c r="C17" s="38"/>
      <c r="D17" s="39"/>
      <c r="E17" s="38"/>
      <c r="F17" s="38"/>
      <c r="G17" s="37"/>
      <c r="H17" s="8"/>
    </row>
    <row r="18" customFormat="false" ht="18" hidden="false" customHeight="false" outlineLevel="0" collapsed="false">
      <c r="A18" s="5"/>
      <c r="B18" s="35"/>
      <c r="C18" s="38" t="s">
        <v>44</v>
      </c>
      <c r="D18" s="39" t="s">
        <v>45</v>
      </c>
      <c r="E18" s="41" t="n">
        <f aca="false">(Breite*Höhe^3-(Breite-Steg)*(Höhe-2*Flanschdicke)^3)/12</f>
        <v>24186.7800666667</v>
      </c>
      <c r="F18" s="38" t="s">
        <v>46</v>
      </c>
      <c r="G18" s="37"/>
      <c r="H18" s="8"/>
    </row>
    <row r="19" customFormat="false" ht="15" hidden="false" customHeight="false" outlineLevel="0" collapsed="false">
      <c r="A19" s="5"/>
      <c r="B19" s="35"/>
      <c r="C19" s="38"/>
      <c r="D19" s="39"/>
      <c r="E19" s="38"/>
      <c r="F19" s="38"/>
      <c r="G19" s="37"/>
      <c r="H19" s="8"/>
    </row>
    <row r="20" customFormat="false" ht="18" hidden="false" customHeight="false" outlineLevel="0" collapsed="false">
      <c r="A20" s="5"/>
      <c r="B20" s="35"/>
      <c r="C20" s="38" t="s">
        <v>47</v>
      </c>
      <c r="D20" s="39" t="s">
        <v>48</v>
      </c>
      <c r="E20" s="41" t="n">
        <f aca="false">Fläche*Wichte*10^-4</f>
        <v>112.1137</v>
      </c>
      <c r="F20" s="38" t="s">
        <v>18</v>
      </c>
      <c r="G20" s="37"/>
      <c r="H20" s="8"/>
    </row>
    <row r="21" customFormat="false" ht="15" hidden="false" customHeight="false" outlineLevel="0" collapsed="false">
      <c r="A21" s="5"/>
      <c r="B21" s="35"/>
      <c r="C21" s="42"/>
      <c r="D21" s="42"/>
      <c r="E21" s="42"/>
      <c r="F21" s="42"/>
      <c r="G21" s="37"/>
      <c r="H21" s="8"/>
    </row>
    <row r="22" customFormat="false" ht="33.95" hidden="false" customHeight="true" outlineLevel="0" collapsed="false">
      <c r="A22" s="5"/>
      <c r="B22" s="6"/>
      <c r="C22" s="7" t="s">
        <v>49</v>
      </c>
      <c r="D22" s="6"/>
      <c r="E22" s="6"/>
      <c r="F22" s="6"/>
      <c r="G22" s="6"/>
      <c r="H22" s="8"/>
    </row>
    <row r="23" customFormat="false" ht="15" hidden="false" customHeight="false" outlineLevel="0" collapsed="false">
      <c r="A23" s="5"/>
      <c r="B23" s="43"/>
      <c r="C23" s="10"/>
      <c r="D23" s="10"/>
      <c r="E23" s="10"/>
      <c r="F23" s="10"/>
      <c r="G23" s="44"/>
      <c r="H23" s="8"/>
    </row>
    <row r="24" customFormat="false" ht="15" hidden="false" customHeight="false" outlineLevel="0" collapsed="false">
      <c r="A24" s="5"/>
      <c r="B24" s="45"/>
      <c r="C24" s="12"/>
      <c r="D24" s="12"/>
      <c r="E24" s="12"/>
      <c r="F24" s="12"/>
      <c r="G24" s="46"/>
      <c r="H24" s="8"/>
    </row>
    <row r="25" customFormat="false" ht="15" hidden="false" customHeight="false" outlineLevel="0" collapsed="false">
      <c r="A25" s="5"/>
      <c r="B25" s="45"/>
      <c r="C25" s="12"/>
      <c r="D25" s="12"/>
      <c r="E25" s="12"/>
      <c r="F25" s="12"/>
      <c r="G25" s="46"/>
      <c r="H25" s="8"/>
    </row>
    <row r="26" customFormat="false" ht="15" hidden="false" customHeight="false" outlineLevel="0" collapsed="false">
      <c r="A26" s="5"/>
      <c r="B26" s="45"/>
      <c r="C26" s="12"/>
      <c r="D26" s="12"/>
      <c r="E26" s="12"/>
      <c r="F26" s="12"/>
      <c r="G26" s="46"/>
      <c r="H26" s="8"/>
    </row>
    <row r="27" customFormat="false" ht="15" hidden="false" customHeight="false" outlineLevel="0" collapsed="false">
      <c r="A27" s="5"/>
      <c r="B27" s="45"/>
      <c r="C27" s="12"/>
      <c r="D27" s="12"/>
      <c r="E27" s="12"/>
      <c r="F27" s="12"/>
      <c r="G27" s="46"/>
      <c r="H27" s="8"/>
    </row>
    <row r="28" customFormat="false" ht="15" hidden="false" customHeight="false" outlineLevel="0" collapsed="false">
      <c r="A28" s="5"/>
      <c r="B28" s="45"/>
      <c r="C28" s="12"/>
      <c r="D28" s="12"/>
      <c r="E28" s="12"/>
      <c r="F28" s="12"/>
      <c r="G28" s="46"/>
      <c r="H28" s="8"/>
    </row>
    <row r="29" customFormat="false" ht="15" hidden="false" customHeight="false" outlineLevel="0" collapsed="false">
      <c r="A29" s="5"/>
      <c r="B29" s="45"/>
      <c r="C29" s="12"/>
      <c r="D29" s="12"/>
      <c r="E29" s="12"/>
      <c r="F29" s="12"/>
      <c r="G29" s="46"/>
      <c r="H29" s="8"/>
    </row>
    <row r="30" customFormat="false" ht="15" hidden="false" customHeight="false" outlineLevel="0" collapsed="false">
      <c r="A30" s="5"/>
      <c r="B30" s="45"/>
      <c r="C30" s="12"/>
      <c r="D30" s="12"/>
      <c r="E30" s="12"/>
      <c r="F30" s="12"/>
      <c r="G30" s="46"/>
      <c r="H30" s="8"/>
    </row>
    <row r="31" customFormat="false" ht="15" hidden="false" customHeight="false" outlineLevel="0" collapsed="false">
      <c r="A31" s="5"/>
      <c r="B31" s="45"/>
      <c r="C31" s="12"/>
      <c r="D31" s="12"/>
      <c r="E31" s="12"/>
      <c r="F31" s="12"/>
      <c r="G31" s="46"/>
      <c r="H31" s="8"/>
    </row>
    <row r="32" customFormat="false" ht="15" hidden="false" customHeight="false" outlineLevel="0" collapsed="false">
      <c r="A32" s="5"/>
      <c r="B32" s="45"/>
      <c r="C32" s="12"/>
      <c r="D32" s="12"/>
      <c r="E32" s="12"/>
      <c r="F32" s="12"/>
      <c r="G32" s="46"/>
      <c r="H32" s="8"/>
    </row>
    <row r="33" customFormat="false" ht="15" hidden="false" customHeight="false" outlineLevel="0" collapsed="false">
      <c r="A33" s="5"/>
      <c r="B33" s="45"/>
      <c r="C33" s="12"/>
      <c r="D33" s="12"/>
      <c r="E33" s="12"/>
      <c r="F33" s="12"/>
      <c r="G33" s="46"/>
      <c r="H33" s="8"/>
    </row>
    <row r="34" customFormat="false" ht="15" hidden="false" customHeight="false" outlineLevel="0" collapsed="false">
      <c r="A34" s="5"/>
      <c r="B34" s="45"/>
      <c r="C34" s="12"/>
      <c r="D34" s="12"/>
      <c r="E34" s="12"/>
      <c r="F34" s="12"/>
      <c r="G34" s="46"/>
      <c r="H34" s="8"/>
    </row>
    <row r="35" customFormat="false" ht="15" hidden="false" customHeight="false" outlineLevel="0" collapsed="false">
      <c r="A35" s="5"/>
      <c r="B35" s="45"/>
      <c r="C35" s="12"/>
      <c r="D35" s="12"/>
      <c r="E35" s="12"/>
      <c r="F35" s="12"/>
      <c r="G35" s="46"/>
      <c r="H35" s="8"/>
    </row>
    <row r="36" customFormat="false" ht="15" hidden="false" customHeight="false" outlineLevel="0" collapsed="false">
      <c r="A36" s="5"/>
      <c r="B36" s="45"/>
      <c r="C36" s="12"/>
      <c r="D36" s="12"/>
      <c r="E36" s="12"/>
      <c r="F36" s="12"/>
      <c r="G36" s="46"/>
      <c r="H36" s="8"/>
    </row>
    <row r="37" customFormat="false" ht="15" hidden="false" customHeight="false" outlineLevel="0" collapsed="false">
      <c r="A37" s="5"/>
      <c r="B37" s="45"/>
      <c r="C37" s="12"/>
      <c r="D37" s="12"/>
      <c r="E37" s="12"/>
      <c r="F37" s="12"/>
      <c r="G37" s="46"/>
      <c r="H37" s="8"/>
    </row>
    <row r="38" customFormat="false" ht="15" hidden="false" customHeight="false" outlineLevel="0" collapsed="false">
      <c r="A38" s="5"/>
      <c r="B38" s="45"/>
      <c r="C38" s="12"/>
      <c r="D38" s="12"/>
      <c r="E38" s="12"/>
      <c r="F38" s="12"/>
      <c r="G38" s="46"/>
      <c r="H38" s="8"/>
    </row>
    <row r="39" customFormat="false" ht="15" hidden="false" customHeight="false" outlineLevel="0" collapsed="false">
      <c r="A39" s="5"/>
      <c r="B39" s="45"/>
      <c r="C39" s="12"/>
      <c r="D39" s="12"/>
      <c r="E39" s="12"/>
      <c r="F39" s="12"/>
      <c r="G39" s="46"/>
      <c r="H39" s="8"/>
    </row>
    <row r="40" customFormat="false" ht="15" hidden="false" customHeight="false" outlineLevel="0" collapsed="false">
      <c r="A40" s="5"/>
      <c r="B40" s="45"/>
      <c r="C40" s="12"/>
      <c r="D40" s="12"/>
      <c r="E40" s="12"/>
      <c r="F40" s="12"/>
      <c r="G40" s="46"/>
      <c r="H40" s="8"/>
    </row>
    <row r="41" customFormat="false" ht="15" hidden="false" customHeight="false" outlineLevel="0" collapsed="false">
      <c r="A41" s="5"/>
      <c r="B41" s="45"/>
      <c r="C41" s="12"/>
      <c r="D41" s="12"/>
      <c r="E41" s="12"/>
      <c r="F41" s="12"/>
      <c r="G41" s="46"/>
      <c r="H41" s="8"/>
    </row>
    <row r="42" customFormat="false" ht="15" hidden="false" customHeight="false" outlineLevel="0" collapsed="false">
      <c r="A42" s="5"/>
      <c r="B42" s="45"/>
      <c r="C42" s="12"/>
      <c r="D42" s="12"/>
      <c r="E42" s="12"/>
      <c r="F42" s="12"/>
      <c r="G42" s="46"/>
      <c r="H42" s="8"/>
    </row>
    <row r="43" customFormat="false" ht="15" hidden="false" customHeight="false" outlineLevel="0" collapsed="false">
      <c r="A43" s="5"/>
      <c r="B43" s="45"/>
      <c r="C43" s="12"/>
      <c r="D43" s="12"/>
      <c r="E43" s="12"/>
      <c r="F43" s="12"/>
      <c r="G43" s="46"/>
      <c r="H43" s="8"/>
    </row>
    <row r="44" customFormat="false" ht="15" hidden="false" customHeight="false" outlineLevel="0" collapsed="false">
      <c r="A44" s="5"/>
      <c r="B44" s="45"/>
      <c r="C44" s="12"/>
      <c r="D44" s="12"/>
      <c r="E44" s="12"/>
      <c r="F44" s="12"/>
      <c r="G44" s="46"/>
      <c r="H44" s="8"/>
    </row>
    <row r="45" customFormat="false" ht="15" hidden="false" customHeight="false" outlineLevel="0" collapsed="false">
      <c r="A45" s="5"/>
      <c r="B45" s="45"/>
      <c r="C45" s="12"/>
      <c r="D45" s="12"/>
      <c r="E45" s="12"/>
      <c r="F45" s="12"/>
      <c r="G45" s="46"/>
      <c r="H45" s="8"/>
    </row>
    <row r="46" customFormat="false" ht="15" hidden="false" customHeight="false" outlineLevel="0" collapsed="false">
      <c r="A46" s="5"/>
      <c r="B46" s="47"/>
      <c r="C46" s="16"/>
      <c r="D46" s="16"/>
      <c r="E46" s="16"/>
      <c r="F46" s="16"/>
      <c r="G46" s="48"/>
      <c r="H46" s="8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</row>
  </sheetData>
  <sheetProtection sheet="false"/>
  <mergeCells count="6">
    <mergeCell ref="A1:H1"/>
    <mergeCell ref="B3:B13"/>
    <mergeCell ref="G3:G13"/>
    <mergeCell ref="B15:B21"/>
    <mergeCell ref="G15:G21"/>
    <mergeCell ref="A47:H47"/>
  </mergeCells>
  <conditionalFormatting sqref="E4;E6;E8;E10;E12">
    <cfRule type="expression" priority="2" aboveAverage="0" equalAverage="0" bottom="0" percent="0" rank="0" text="" dxfId="0">
      <formula>LEN(TRIM(E4))=0</formula>
    </cfRule>
  </conditionalFormatting>
  <conditionalFormatting sqref="E8">
    <cfRule type="cellIs" priority="3" operator="greaterThanOrEqual" aboveAverage="0" equalAverage="0" bottom="0" percent="0" rank="0" text="" dxfId="1">
      <formula>$E$6</formula>
    </cfRule>
  </conditionalFormatting>
  <conditionalFormatting sqref="E10">
    <cfRule type="cellIs" priority="4" operator="greaterThanOrEqual" aboveAverage="0" equalAverage="0" bottom="0" percent="0" rank="0" text="" dxfId="2">
      <formula>$E$4/2</formula>
    </cfRule>
  </conditionalFormatting>
  <conditionalFormatting sqref="E4">
    <cfRule type="cellIs" priority="5" operator="lessThanOrEqual" aboveAverage="0" equalAverage="0" bottom="0" percent="0" rank="0" text="" dxfId="3">
      <formula>$E$10*2</formula>
    </cfRule>
  </conditionalFormatting>
  <conditionalFormatting sqref="E6">
    <cfRule type="cellIs" priority="6" operator="lessThanOrEqual" aboveAverage="0" equalAverage="0" bottom="0" percent="0" rank="0" text="" dxfId="4">
      <formula>$E$8</formula>
    </cfRule>
  </conditionalFormatting>
  <dataValidations count="5">
    <dataValidation allowBlank="true" operator="lessThan" prompt="Geben Sie die Flanschdiche des Trägers an." promptTitle="Flanschdicke in cm" showDropDown="false" showErrorMessage="true" showInputMessage="true" sqref="E10" type="decimal">
      <formula1>E4/2</formula1>
      <formula2>0</formula2>
    </dataValidation>
    <dataValidation allowBlank="false" operator="lessThan" prompt="Geben Sie die Stegdicke des Trägers an." promptTitle="Stegdicke in cm" showDropDown="false" showErrorMessage="true" showInputMessage="true" sqref="E8" type="decimal">
      <formula1>E6</formula1>
      <formula2>0</formula2>
    </dataValidation>
    <dataValidation allowBlank="true" error="-Breite muss größer als Stegdicke sein! -Eingabe muss eine Zahl sein!" errorTitle="Falsche Eingabe" operator="greaterThan" prompt="Geben Sie die Breite des Trägers an." promptTitle="Breite in cm" showDropDown="false" showErrorMessage="true" showInputMessage="true" sqref="E6" type="decimal">
      <formula1>E8</formula1>
      <formula2>0</formula2>
    </dataValidation>
    <dataValidation allowBlank="true" error="-Höhe muss größer als 2xFlanschdicke sein! -Eingabe muss eine Zahl sein!" errorTitle="Falsche Eingabe" operator="greaterThan" prompt="Geben Sie die Höhe des Trägers an." promptTitle="Höhe in cm" showDropDown="false" showErrorMessage="true" showInputMessage="true" sqref="E4" type="decimal">
      <formula1>E10*2</formula1>
      <formula2>0</formula2>
    </dataValidation>
    <dataValidation allowBlank="false" operator="greaterThan" prompt="Geben Sie die Wichte des Materials des Trägers an." promptTitle="Wichte in N/m³" showDropDown="false" showErrorMessage="true" showInputMessage="true" sqref="E12" type="decimal">
      <formula1>0</formula1>
      <formula2>0</formula2>
    </dataValidation>
  </dataValidation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49" width="11.4183673469388" collapsed="true"/>
    <col min="2" max="2" hidden="false" style="50" width="11.4183673469388" collapsed="true"/>
    <col min="3" max="3" hidden="false" style="50" width="12.2857142857143" collapsed="true"/>
    <col min="4" max="4" hidden="false" style="50" width="2.41836734693878" collapsed="true"/>
    <col min="5" max="5" hidden="false" style="51" width="12.8622448979592" collapsed="true"/>
    <col min="6" max="7" hidden="false" style="51" width="11.4183673469388" collapsed="true"/>
    <col min="8" max="8" hidden="false" style="50" width="11.4183673469388" collapsed="true"/>
    <col min="9" max="9" hidden="false" style="50" width="11.5204081632653" collapsed="true"/>
    <col min="10" max="10" hidden="false" style="50" width="11.9948979591837" collapsed="true"/>
    <col min="11" max="1025" hidden="false" style="50" width="11.4183673469388" collapsed="true"/>
  </cols>
  <sheetData>
    <row r="1" customFormat="false" ht="60" hidden="false" customHeight="false" outlineLevel="0" collapsed="false">
      <c r="A1" s="52" t="s">
        <v>50</v>
      </c>
      <c r="B1" s="53" t="s">
        <v>51</v>
      </c>
      <c r="C1" s="54" t="s">
        <v>52</v>
      </c>
      <c r="D1" s="55"/>
      <c r="E1" s="56" t="s">
        <v>53</v>
      </c>
      <c r="F1" s="57" t="s">
        <v>54</v>
      </c>
      <c r="G1" s="58" t="s">
        <v>55</v>
      </c>
      <c r="H1" s="0"/>
      <c r="I1" s="0"/>
      <c r="J1" s="0"/>
      <c r="K1"/>
    </row>
    <row r="2" customFormat="false" ht="15" hidden="false" customHeight="false" outlineLevel="0" collapsed="false">
      <c r="A2" s="59" t="s">
        <v>4</v>
      </c>
      <c r="B2" s="60" t="s">
        <v>4</v>
      </c>
      <c r="C2" s="61" t="s">
        <v>4</v>
      </c>
      <c r="D2" s="0"/>
      <c r="E2" s="62" t="s">
        <v>18</v>
      </c>
      <c r="F2" s="63" t="s">
        <v>7</v>
      </c>
      <c r="G2" s="64" t="s">
        <v>7</v>
      </c>
      <c r="H2" s="0"/>
      <c r="I2" s="0"/>
      <c r="J2" s="0"/>
    </row>
    <row r="3" customFormat="false" ht="15.75" hidden="false" customHeight="false" outlineLevel="0" collapsed="false">
      <c r="A3" s="65" t="n">
        <f aca="false">Position1</f>
        <v>2</v>
      </c>
      <c r="B3" s="66" t="n">
        <f aca="false">Position2</f>
        <v>6.5</v>
      </c>
      <c r="C3" s="67" t="n">
        <f aca="false">Länge</f>
        <v>14</v>
      </c>
      <c r="D3" s="0"/>
      <c r="E3" s="68" t="n">
        <f aca="false">ständige_Last</f>
        <v>3000112.1137</v>
      </c>
      <c r="F3" s="69" t="n">
        <f aca="false">Einzellast1</f>
        <v>20000</v>
      </c>
      <c r="G3" s="70" t="n">
        <f aca="false">Einzellast2</f>
        <v>20000</v>
      </c>
      <c r="H3" s="0"/>
      <c r="I3" s="0"/>
      <c r="J3" s="0"/>
    </row>
    <row r="4" customFormat="false" ht="15.75" hidden="false" customHeight="fals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</row>
    <row r="5" customFormat="false" ht="18" hidden="false" customHeight="false" outlineLevel="0" collapsed="false">
      <c r="A5" s="71" t="s">
        <v>56</v>
      </c>
      <c r="B5" s="72" t="s">
        <v>57</v>
      </c>
      <c r="C5" s="73" t="s">
        <v>58</v>
      </c>
      <c r="D5" s="0"/>
      <c r="E5" s="74" t="s">
        <v>59</v>
      </c>
      <c r="F5" s="75" t="s">
        <v>60</v>
      </c>
      <c r="G5" s="76" t="s">
        <v>61</v>
      </c>
      <c r="H5" s="73" t="s">
        <v>62</v>
      </c>
      <c r="I5" s="0"/>
      <c r="J5" s="0"/>
    </row>
    <row r="6" customFormat="false" ht="15.75" hidden="false" customHeight="false" outlineLevel="0" collapsed="false">
      <c r="A6" s="65" t="s">
        <v>4</v>
      </c>
      <c r="B6" s="66" t="s">
        <v>63</v>
      </c>
      <c r="C6" s="67" t="s">
        <v>63</v>
      </c>
      <c r="D6" s="0"/>
      <c r="E6" s="68" t="s">
        <v>21</v>
      </c>
      <c r="F6" s="77" t="s">
        <v>21</v>
      </c>
      <c r="G6" s="78" t="s">
        <v>21</v>
      </c>
      <c r="H6" s="67" t="s">
        <v>21</v>
      </c>
      <c r="I6" s="0"/>
      <c r="J6" s="0"/>
    </row>
    <row r="7" customFormat="false" ht="15" hidden="false" customHeight="false" outlineLevel="0" collapsed="false">
      <c r="A7" s="79" t="n">
        <v>0</v>
      </c>
      <c r="B7" s="80" t="n">
        <f aca="false">A7/Länge</f>
        <v>0</v>
      </c>
      <c r="C7" s="81" t="n">
        <f aca="false">(Länge-A7)/Länge</f>
        <v>1</v>
      </c>
      <c r="D7" s="82"/>
      <c r="E7" s="83" t="n">
        <f aca="false">B7*C7*ständige_Last*Länge^2/2</f>
        <v>0</v>
      </c>
      <c r="F7" s="84" t="n">
        <f aca="false">IF(A7&gt;Position1,C7*Position1*Einzellast1,B7*(Länge-Position1)*Einzellast1)</f>
        <v>0</v>
      </c>
      <c r="G7" s="85" t="n">
        <f aca="false">IF(A7&gt;Position2,C7*Position2*Einzellast2,B7*(Länge-Position2)*Einzellast2)</f>
        <v>0</v>
      </c>
      <c r="H7" s="86" t="n">
        <f aca="false">SUM(E7:G7)</f>
        <v>0</v>
      </c>
      <c r="I7" s="82" t="n">
        <f aca="false">A7</f>
        <v>0</v>
      </c>
      <c r="J7" s="0"/>
    </row>
    <row r="8" customFormat="false" ht="15" hidden="false" customHeight="false" outlineLevel="0" collapsed="false">
      <c r="A8" s="87" t="n">
        <f aca="false">Länge/70+A7</f>
        <v>0.2</v>
      </c>
      <c r="B8" s="88" t="n">
        <f aca="false">A8/Länge</f>
        <v>0.0142857142857143</v>
      </c>
      <c r="C8" s="89" t="n">
        <f aca="false">(Länge-A8)/Länge</f>
        <v>0.985714285714286</v>
      </c>
      <c r="D8" s="82"/>
      <c r="E8" s="90" t="n">
        <f aca="false">B8*C8*ständige_Last*Länge^2/2</f>
        <v>4140154.716906</v>
      </c>
      <c r="F8" s="91" t="n">
        <f aca="false">IF(A8&gt;Position1,C8*Position1*Einzellast1,B8*(Länge-Position1)*Einzellast1)</f>
        <v>3428.57142857143</v>
      </c>
      <c r="G8" s="92" t="n">
        <f aca="false">IF(A8&gt;Position2,C8*Position2*Einzellast2,B8*(Länge-Position2)*Einzellast2)</f>
        <v>2142.85714285714</v>
      </c>
      <c r="H8" s="93" t="n">
        <f aca="false">SUM(E8:G8)</f>
        <v>4145726.14547743</v>
      </c>
      <c r="I8" s="82" t="n">
        <f aca="false">A8</f>
        <v>0.2</v>
      </c>
      <c r="J8" s="0"/>
    </row>
    <row r="9" customFormat="false" ht="15" hidden="false" customHeight="false" outlineLevel="0" collapsed="false">
      <c r="A9" s="87" t="n">
        <f aca="false">Länge/70+A8</f>
        <v>0.4</v>
      </c>
      <c r="B9" s="88" t="n">
        <f aca="false">A9/Länge</f>
        <v>0.0285714285714286</v>
      </c>
      <c r="C9" s="89" t="n">
        <f aca="false">(Länge-A9)/Länge</f>
        <v>0.971428571428571</v>
      </c>
      <c r="D9" s="82"/>
      <c r="E9" s="90" t="n">
        <f aca="false">B9*C9*ständige_Last*Länge^2/2</f>
        <v>8160304.949264</v>
      </c>
      <c r="F9" s="91" t="n">
        <f aca="false">IF(A9&gt;Position1,C9*Position1*Einzellast1,B9*(Länge-Position1)*Einzellast1)</f>
        <v>6857.14285714286</v>
      </c>
      <c r="G9" s="92" t="n">
        <f aca="false">IF(A9&gt;Position2,C9*Position2*Einzellast2,B9*(Länge-Position2)*Einzellast2)</f>
        <v>4285.71428571429</v>
      </c>
      <c r="H9" s="93" t="n">
        <f aca="false">SUM(E9:G9)</f>
        <v>8171447.80640686</v>
      </c>
      <c r="I9" s="82" t="n">
        <f aca="false">A9</f>
        <v>0.4</v>
      </c>
      <c r="J9" s="0"/>
    </row>
    <row r="10" customFormat="false" ht="15" hidden="false" customHeight="false" outlineLevel="0" collapsed="false">
      <c r="A10" s="87" t="n">
        <f aca="false">Länge/70+A9</f>
        <v>0.6</v>
      </c>
      <c r="B10" s="88" t="n">
        <f aca="false">A10/Länge</f>
        <v>0.0428571428571429</v>
      </c>
      <c r="C10" s="89" t="n">
        <f aca="false">(Länge-A10)/Länge</f>
        <v>0.957142857142857</v>
      </c>
      <c r="D10" s="82"/>
      <c r="E10" s="90" t="n">
        <f aca="false">B10*C10*ständige_Last*Länge^2/2</f>
        <v>12060450.697074</v>
      </c>
      <c r="F10" s="91" t="n">
        <f aca="false">IF(A10&gt;Position1,C10*Position1*Einzellast1,B10*(Länge-Position1)*Einzellast1)</f>
        <v>10285.7142857143</v>
      </c>
      <c r="G10" s="92" t="n">
        <f aca="false">IF(A10&gt;Position2,C10*Position2*Einzellast2,B10*(Länge-Position2)*Einzellast2)</f>
        <v>6428.57142857143</v>
      </c>
      <c r="H10" s="93" t="n">
        <f aca="false">SUM(E10:G10)</f>
        <v>12077164.9827883</v>
      </c>
      <c r="I10" s="82" t="n">
        <f aca="false">A10</f>
        <v>0.6</v>
      </c>
      <c r="J10" s="0"/>
    </row>
    <row r="11" customFormat="false" ht="15" hidden="false" customHeight="false" outlineLevel="0" collapsed="false">
      <c r="A11" s="87" t="n">
        <f aca="false">Länge/70+A10</f>
        <v>0.8</v>
      </c>
      <c r="B11" s="88" t="n">
        <f aca="false">A11/Länge</f>
        <v>0.0571428571428571</v>
      </c>
      <c r="C11" s="89" t="n">
        <f aca="false">(Länge-A11)/Länge</f>
        <v>0.942857142857143</v>
      </c>
      <c r="D11" s="82"/>
      <c r="E11" s="90" t="n">
        <f aca="false">B11*C11*ständige_Last*Länge^2/2</f>
        <v>15840591.960336</v>
      </c>
      <c r="F11" s="91" t="n">
        <f aca="false">IF(A11&gt;Position1,C11*Position1*Einzellast1,B11*(Länge-Position1)*Einzellast1)</f>
        <v>13714.2857142857</v>
      </c>
      <c r="G11" s="92" t="n">
        <f aca="false">IF(A11&gt;Position2,C11*Position2*Einzellast2,B11*(Länge-Position2)*Einzellast2)</f>
        <v>8571.42857142857</v>
      </c>
      <c r="H11" s="93" t="n">
        <f aca="false">SUM(E11:G11)</f>
        <v>15862877.6746217</v>
      </c>
      <c r="I11" s="82" t="n">
        <f aca="false">A11</f>
        <v>0.8</v>
      </c>
      <c r="J11" s="0"/>
    </row>
    <row r="12" customFormat="false" ht="15" hidden="false" customHeight="false" outlineLevel="0" collapsed="false">
      <c r="A12" s="87" t="n">
        <f aca="false">Länge/70+A11</f>
        <v>1</v>
      </c>
      <c r="B12" s="88" t="n">
        <f aca="false">A12/Länge</f>
        <v>0.0714285714285714</v>
      </c>
      <c r="C12" s="89" t="n">
        <f aca="false">(Länge-A12)/Länge</f>
        <v>0.928571428571429</v>
      </c>
      <c r="D12" s="82"/>
      <c r="E12" s="90" t="n">
        <f aca="false">B12*C12*ständige_Last*Länge^2/2</f>
        <v>19500728.73905</v>
      </c>
      <c r="F12" s="91" t="n">
        <f aca="false">IF(A12&gt;Position1,C12*Position1*Einzellast1,B12*(Länge-Position1)*Einzellast1)</f>
        <v>17142.8571428571</v>
      </c>
      <c r="G12" s="92" t="n">
        <f aca="false">IF(A12&gt;Position2,C12*Position2*Einzellast2,B12*(Länge-Position2)*Einzellast2)</f>
        <v>10714.2857142857</v>
      </c>
      <c r="H12" s="93" t="n">
        <f aca="false">SUM(E12:G12)</f>
        <v>19528585.8819072</v>
      </c>
      <c r="I12" s="82" t="n">
        <f aca="false">A12</f>
        <v>1</v>
      </c>
      <c r="J12" s="0"/>
    </row>
    <row r="13" customFormat="false" ht="15" hidden="false" customHeight="false" outlineLevel="0" collapsed="false">
      <c r="A13" s="87" t="n">
        <f aca="false">Länge/70+A12</f>
        <v>1.2</v>
      </c>
      <c r="B13" s="88" t="n">
        <f aca="false">A13/Länge</f>
        <v>0.0857142857142857</v>
      </c>
      <c r="C13" s="89" t="n">
        <f aca="false">(Länge-A13)/Länge</f>
        <v>0.914285714285714</v>
      </c>
      <c r="D13" s="82"/>
      <c r="E13" s="90" t="n">
        <f aca="false">B13*C13*ständige_Last*Länge^2/2</f>
        <v>23040861.033216</v>
      </c>
      <c r="F13" s="91" t="n">
        <f aca="false">IF(A13&gt;Position1,C13*Position1*Einzellast1,B13*(Länge-Position1)*Einzellast1)</f>
        <v>20571.4285714286</v>
      </c>
      <c r="G13" s="92" t="n">
        <f aca="false">IF(A13&gt;Position2,C13*Position2*Einzellast2,B13*(Länge-Position2)*Einzellast2)</f>
        <v>12857.1428571429</v>
      </c>
      <c r="H13" s="93" t="n">
        <f aca="false">SUM(E13:G13)</f>
        <v>23074289.6046446</v>
      </c>
      <c r="I13" s="82" t="n">
        <f aca="false">A13</f>
        <v>1.2</v>
      </c>
      <c r="J13" s="0"/>
    </row>
    <row r="14" customFormat="false" ht="15" hidden="false" customHeight="false" outlineLevel="0" collapsed="false">
      <c r="A14" s="87" t="n">
        <f aca="false">Länge/70+A13</f>
        <v>1.4</v>
      </c>
      <c r="B14" s="88" t="n">
        <f aca="false">A14/Länge</f>
        <v>0.1</v>
      </c>
      <c r="C14" s="89" t="n">
        <f aca="false">(Länge-A14)/Länge</f>
        <v>0.9</v>
      </c>
      <c r="D14" s="82"/>
      <c r="E14" s="90" t="n">
        <f aca="false">B14*C14*ständige_Last*Länge^2/2</f>
        <v>26460988.842834</v>
      </c>
      <c r="F14" s="91" t="n">
        <f aca="false">IF(A14&gt;Position1,C14*Position1*Einzellast1,B14*(Länge-Position1)*Einzellast1)</f>
        <v>24000</v>
      </c>
      <c r="G14" s="92" t="n">
        <f aca="false">IF(A14&gt;Position2,C14*Position2*Einzellast2,B14*(Länge-Position2)*Einzellast2)</f>
        <v>15000</v>
      </c>
      <c r="H14" s="93" t="n">
        <f aca="false">SUM(E14:G14)</f>
        <v>26499988.842834</v>
      </c>
      <c r="I14" s="82" t="n">
        <f aca="false">A14</f>
        <v>1.4</v>
      </c>
      <c r="J14" s="0"/>
    </row>
    <row r="15" customFormat="false" ht="15" hidden="false" customHeight="false" outlineLevel="0" collapsed="false">
      <c r="A15" s="87" t="n">
        <f aca="false">Länge/70+A14</f>
        <v>1.6</v>
      </c>
      <c r="B15" s="88" t="n">
        <f aca="false">A15/Länge</f>
        <v>0.114285714285714</v>
      </c>
      <c r="C15" s="89" t="n">
        <f aca="false">(Länge-A15)/Länge</f>
        <v>0.885714285714286</v>
      </c>
      <c r="D15" s="82"/>
      <c r="E15" s="90" t="n">
        <f aca="false">B15*C15*ständige_Last*Länge^2/2</f>
        <v>29761112.167904</v>
      </c>
      <c r="F15" s="91" t="n">
        <f aca="false">IF(A15&gt;Position1,C15*Position1*Einzellast1,B15*(Länge-Position1)*Einzellast1)</f>
        <v>27428.5714285714</v>
      </c>
      <c r="G15" s="92" t="n">
        <f aca="false">IF(A15&gt;Position2,C15*Position2*Einzellast2,B15*(Länge-Position2)*Einzellast2)</f>
        <v>17142.8571428571</v>
      </c>
      <c r="H15" s="93" t="n">
        <f aca="false">SUM(E15:G15)</f>
        <v>29805683.5964754</v>
      </c>
      <c r="I15" s="82" t="n">
        <f aca="false">A15</f>
        <v>1.6</v>
      </c>
      <c r="J15" s="0"/>
    </row>
    <row r="16" customFormat="false" ht="15" hidden="false" customHeight="false" outlineLevel="0" collapsed="false">
      <c r="A16" s="87" t="n">
        <f aca="false">Länge/70+A15</f>
        <v>1.8</v>
      </c>
      <c r="B16" s="88" t="n">
        <f aca="false">A16/Länge</f>
        <v>0.128571428571429</v>
      </c>
      <c r="C16" s="89" t="n">
        <f aca="false">(Länge-A16)/Länge</f>
        <v>0.871428571428571</v>
      </c>
      <c r="D16" s="82"/>
      <c r="E16" s="90" t="n">
        <f aca="false">B16*C16*ständige_Last*Länge^2/2</f>
        <v>32941231.008426</v>
      </c>
      <c r="F16" s="91" t="n">
        <f aca="false">IF(A16&gt;Position1,C16*Position1*Einzellast1,B16*(Länge-Position1)*Einzellast1)</f>
        <v>30857.1428571429</v>
      </c>
      <c r="G16" s="92" t="n">
        <f aca="false">IF(A16&gt;Position2,C16*Position2*Einzellast2,B16*(Länge-Position2)*Einzellast2)</f>
        <v>19285.7142857143</v>
      </c>
      <c r="H16" s="93" t="n">
        <f aca="false">SUM(E16:G16)</f>
        <v>32991373.8655688</v>
      </c>
      <c r="I16" s="82" t="n">
        <f aca="false">A16</f>
        <v>1.8</v>
      </c>
      <c r="J16" s="0"/>
    </row>
    <row r="17" customFormat="false" ht="15" hidden="false" customHeight="false" outlineLevel="0" collapsed="false">
      <c r="A17" s="87" t="n">
        <f aca="false">Länge/70+A16</f>
        <v>2</v>
      </c>
      <c r="B17" s="88" t="n">
        <f aca="false">A17/Länge</f>
        <v>0.142857142857143</v>
      </c>
      <c r="C17" s="89" t="n">
        <f aca="false">(Länge-A17)/Länge</f>
        <v>0.857142857142857</v>
      </c>
      <c r="D17" s="82"/>
      <c r="E17" s="90" t="n">
        <f aca="false">B17*C17*ständige_Last*Länge^2/2</f>
        <v>36001345.3644</v>
      </c>
      <c r="F17" s="91" t="n">
        <f aca="false">IF(A17&gt;Position1,C17*Position1*Einzellast1,B17*(Länge-Position1)*Einzellast1)</f>
        <v>34285.7142857143</v>
      </c>
      <c r="G17" s="92" t="n">
        <f aca="false">IF(A17&gt;Position2,C17*Position2*Einzellast2,B17*(Länge-Position2)*Einzellast2)</f>
        <v>21428.5714285714</v>
      </c>
      <c r="H17" s="93" t="n">
        <f aca="false">SUM(E17:G17)</f>
        <v>36057059.6501143</v>
      </c>
      <c r="I17" s="82" t="n">
        <f aca="false">A17</f>
        <v>2</v>
      </c>
      <c r="J17" s="0"/>
    </row>
    <row r="18" customFormat="false" ht="15" hidden="false" customHeight="false" outlineLevel="0" collapsed="false">
      <c r="A18" s="87" t="n">
        <f aca="false">Länge/70+A17</f>
        <v>2.2</v>
      </c>
      <c r="B18" s="88" t="n">
        <f aca="false">A18/Länge</f>
        <v>0.157142857142857</v>
      </c>
      <c r="C18" s="89" t="n">
        <f aca="false">(Länge-A18)/Länge</f>
        <v>0.842857142857143</v>
      </c>
      <c r="D18" s="82"/>
      <c r="E18" s="90" t="n">
        <f aca="false">B18*C18*ständige_Last*Länge^2/2</f>
        <v>38941455.235826</v>
      </c>
      <c r="F18" s="91" t="n">
        <f aca="false">IF(A18&gt;Position1,C18*Position1*Einzellast1,B18*(Länge-Position1)*Einzellast1)</f>
        <v>33714.2857142857</v>
      </c>
      <c r="G18" s="92" t="n">
        <f aca="false">IF(A18&gt;Position2,C18*Position2*Einzellast2,B18*(Länge-Position2)*Einzellast2)</f>
        <v>23571.4285714286</v>
      </c>
      <c r="H18" s="93" t="n">
        <f aca="false">SUM(E18:G18)</f>
        <v>38998740.9501117</v>
      </c>
      <c r="I18" s="82" t="n">
        <f aca="false">A18</f>
        <v>2.2</v>
      </c>
      <c r="J18" s="0"/>
    </row>
    <row r="19" customFormat="false" ht="15" hidden="false" customHeight="false" outlineLevel="0" collapsed="false">
      <c r="A19" s="87" t="n">
        <f aca="false">Länge/70+A18</f>
        <v>2.4</v>
      </c>
      <c r="B19" s="88" t="n">
        <f aca="false">A19/Länge</f>
        <v>0.171428571428571</v>
      </c>
      <c r="C19" s="89" t="n">
        <f aca="false">(Länge-A19)/Länge</f>
        <v>0.828571428571429</v>
      </c>
      <c r="D19" s="82"/>
      <c r="E19" s="90" t="n">
        <f aca="false">B19*C19*ständige_Last*Länge^2/2</f>
        <v>41761560.622704</v>
      </c>
      <c r="F19" s="91" t="n">
        <f aca="false">IF(A19&gt;Position1,C19*Position1*Einzellast1,B19*(Länge-Position1)*Einzellast1)</f>
        <v>33142.8571428571</v>
      </c>
      <c r="G19" s="92" t="n">
        <f aca="false">IF(A19&gt;Position2,C19*Position2*Einzellast2,B19*(Länge-Position2)*Einzellast2)</f>
        <v>25714.2857142857</v>
      </c>
      <c r="H19" s="93" t="n">
        <f aca="false">SUM(E19:G19)</f>
        <v>41820417.7655611</v>
      </c>
      <c r="I19" s="82" t="n">
        <f aca="false">A19</f>
        <v>2.4</v>
      </c>
      <c r="J19" s="0"/>
    </row>
    <row r="20" customFormat="false" ht="15" hidden="false" customHeight="false" outlineLevel="0" collapsed="false">
      <c r="A20" s="87" t="n">
        <f aca="false">Länge/70+A19</f>
        <v>2.6</v>
      </c>
      <c r="B20" s="88" t="n">
        <f aca="false">A20/Länge</f>
        <v>0.185714285714286</v>
      </c>
      <c r="C20" s="89" t="n">
        <f aca="false">(Länge-A20)/Länge</f>
        <v>0.814285714285714</v>
      </c>
      <c r="D20" s="82"/>
      <c r="E20" s="90" t="n">
        <f aca="false">B20*C20*ständige_Last*Länge^2/2</f>
        <v>44461661.525034</v>
      </c>
      <c r="F20" s="91" t="n">
        <f aca="false">IF(A20&gt;Position1,C20*Position1*Einzellast1,B20*(Länge-Position1)*Einzellast1)</f>
        <v>32571.4285714286</v>
      </c>
      <c r="G20" s="92" t="n">
        <f aca="false">IF(A20&gt;Position2,C20*Position2*Einzellast2,B20*(Länge-Position2)*Einzellast2)</f>
        <v>27857.1428571429</v>
      </c>
      <c r="H20" s="93" t="n">
        <f aca="false">SUM(E20:G20)</f>
        <v>44522090.0964626</v>
      </c>
      <c r="I20" s="82" t="n">
        <f aca="false">A20</f>
        <v>2.6</v>
      </c>
      <c r="J20" s="0"/>
    </row>
    <row r="21" customFormat="false" ht="15" hidden="false" customHeight="false" outlineLevel="0" collapsed="false">
      <c r="A21" s="87" t="n">
        <f aca="false">Länge/70+A20</f>
        <v>2.8</v>
      </c>
      <c r="B21" s="88" t="n">
        <f aca="false">A21/Länge</f>
        <v>0.2</v>
      </c>
      <c r="C21" s="89" t="n">
        <f aca="false">(Länge-A21)/Länge</f>
        <v>0.8</v>
      </c>
      <c r="D21" s="82"/>
      <c r="E21" s="90" t="n">
        <f aca="false">B21*C21*ständige_Last*Länge^2/2</f>
        <v>47041757.942816</v>
      </c>
      <c r="F21" s="91" t="n">
        <f aca="false">IF(A21&gt;Position1,C21*Position1*Einzellast1,B21*(Länge-Position1)*Einzellast1)</f>
        <v>32000</v>
      </c>
      <c r="G21" s="92" t="n">
        <f aca="false">IF(A21&gt;Position2,C21*Position2*Einzellast2,B21*(Länge-Position2)*Einzellast2)</f>
        <v>30000</v>
      </c>
      <c r="H21" s="93" t="n">
        <f aca="false">SUM(E21:G21)</f>
        <v>47103757.942816</v>
      </c>
      <c r="I21" s="82" t="n">
        <f aca="false">A21</f>
        <v>2.8</v>
      </c>
      <c r="J21" s="94"/>
    </row>
    <row r="22" customFormat="false" ht="15" hidden="false" customHeight="false" outlineLevel="0" collapsed="false">
      <c r="A22" s="87" t="n">
        <f aca="false">Länge/70+A21</f>
        <v>3</v>
      </c>
      <c r="B22" s="88" t="n">
        <f aca="false">A22/Länge</f>
        <v>0.214285714285714</v>
      </c>
      <c r="C22" s="89" t="n">
        <f aca="false">(Länge-A22)/Länge</f>
        <v>0.785714285714286</v>
      </c>
      <c r="D22" s="82"/>
      <c r="E22" s="90" t="n">
        <f aca="false">B22*C22*ständige_Last*Länge^2/2</f>
        <v>49501849.87605</v>
      </c>
      <c r="F22" s="91" t="n">
        <f aca="false">IF(A22&gt;Position1,C22*Position1*Einzellast1,B22*(Länge-Position1)*Einzellast1)</f>
        <v>31428.5714285714</v>
      </c>
      <c r="G22" s="92" t="n">
        <f aca="false">IF(A22&gt;Position2,C22*Position2*Einzellast2,B22*(Länge-Position2)*Einzellast2)</f>
        <v>32142.8571428571</v>
      </c>
      <c r="H22" s="93" t="n">
        <f aca="false">SUM(E22:G22)</f>
        <v>49565421.3046214</v>
      </c>
      <c r="I22" s="82" t="n">
        <f aca="false">A22</f>
        <v>3</v>
      </c>
    </row>
    <row r="23" customFormat="false" ht="15" hidden="false" customHeight="false" outlineLevel="0" collapsed="false">
      <c r="A23" s="87" t="n">
        <f aca="false">Länge/70+A22</f>
        <v>3.2</v>
      </c>
      <c r="B23" s="88" t="n">
        <f aca="false">A23/Länge</f>
        <v>0.228571428571429</v>
      </c>
      <c r="C23" s="89" t="n">
        <f aca="false">(Länge-A23)/Länge</f>
        <v>0.771428571428571</v>
      </c>
      <c r="D23" s="82"/>
      <c r="E23" s="90" t="n">
        <f aca="false">B23*C23*ständige_Last*Länge^2/2</f>
        <v>51841937.324736</v>
      </c>
      <c r="F23" s="91" t="n">
        <f aca="false">IF(A23&gt;Position1,C23*Position1*Einzellast1,B23*(Länge-Position1)*Einzellast1)</f>
        <v>30857.1428571429</v>
      </c>
      <c r="G23" s="92" t="n">
        <f aca="false">IF(A23&gt;Position2,C23*Position2*Einzellast2,B23*(Länge-Position2)*Einzellast2)</f>
        <v>34285.7142857143</v>
      </c>
      <c r="H23" s="93" t="n">
        <f aca="false">SUM(E23:G23)</f>
        <v>51907080.1818789</v>
      </c>
      <c r="I23" s="82" t="n">
        <f aca="false">A23</f>
        <v>3.2</v>
      </c>
    </row>
    <row r="24" customFormat="false" ht="15" hidden="false" customHeight="false" outlineLevel="0" collapsed="false">
      <c r="A24" s="87" t="n">
        <f aca="false">Länge/70+A23</f>
        <v>3.4</v>
      </c>
      <c r="B24" s="88" t="n">
        <f aca="false">A24/Länge</f>
        <v>0.242857142857143</v>
      </c>
      <c r="C24" s="89" t="n">
        <f aca="false">(Länge-A24)/Länge</f>
        <v>0.757142857142857</v>
      </c>
      <c r="D24" s="82"/>
      <c r="E24" s="90" t="n">
        <f aca="false">B24*C24*ständige_Last*Länge^2/2</f>
        <v>54062020.288874</v>
      </c>
      <c r="F24" s="91" t="n">
        <f aca="false">IF(A24&gt;Position1,C24*Position1*Einzellast1,B24*(Länge-Position1)*Einzellast1)</f>
        <v>30285.7142857143</v>
      </c>
      <c r="G24" s="92" t="n">
        <f aca="false">IF(A24&gt;Position2,C24*Position2*Einzellast2,B24*(Länge-Position2)*Einzellast2)</f>
        <v>36428.5714285714</v>
      </c>
      <c r="H24" s="93" t="n">
        <f aca="false">SUM(E24:G24)</f>
        <v>54128734.5745883</v>
      </c>
      <c r="I24" s="82" t="n">
        <f aca="false">A24</f>
        <v>3.4</v>
      </c>
    </row>
    <row r="25" customFormat="false" ht="15" hidden="false" customHeight="false" outlineLevel="0" collapsed="false">
      <c r="A25" s="87" t="n">
        <f aca="false">Länge/70+A24</f>
        <v>3.6</v>
      </c>
      <c r="B25" s="88" t="n">
        <f aca="false">A25/Länge</f>
        <v>0.257142857142857</v>
      </c>
      <c r="C25" s="89" t="n">
        <f aca="false">(Länge-A25)/Länge</f>
        <v>0.742857142857143</v>
      </c>
      <c r="D25" s="82"/>
      <c r="E25" s="90" t="n">
        <f aca="false">B25*C25*ständige_Last*Länge^2/2</f>
        <v>56162098.768464</v>
      </c>
      <c r="F25" s="91" t="n">
        <f aca="false">IF(A25&gt;Position1,C25*Position1*Einzellast1,B25*(Länge-Position1)*Einzellast1)</f>
        <v>29714.2857142857</v>
      </c>
      <c r="G25" s="92" t="n">
        <f aca="false">IF(A25&gt;Position2,C25*Position2*Einzellast2,B25*(Länge-Position2)*Einzellast2)</f>
        <v>38571.4285714286</v>
      </c>
      <c r="H25" s="93" t="n">
        <f aca="false">SUM(E25:G25)</f>
        <v>56230384.4827497</v>
      </c>
      <c r="I25" s="82" t="n">
        <f aca="false">A25</f>
        <v>3.6</v>
      </c>
    </row>
    <row r="26" customFormat="false" ht="15" hidden="false" customHeight="false" outlineLevel="0" collapsed="false">
      <c r="A26" s="87" t="n">
        <f aca="false">Länge/70+A25</f>
        <v>3.8</v>
      </c>
      <c r="B26" s="88" t="n">
        <f aca="false">A26/Länge</f>
        <v>0.271428571428571</v>
      </c>
      <c r="C26" s="89" t="n">
        <f aca="false">(Länge-A26)/Länge</f>
        <v>0.728571428571429</v>
      </c>
      <c r="D26" s="82"/>
      <c r="E26" s="90" t="n">
        <f aca="false">B26*C26*ständige_Last*Länge^2/2</f>
        <v>58142172.763506</v>
      </c>
      <c r="F26" s="91" t="n">
        <f aca="false">IF(A26&gt;Position1,C26*Position1*Einzellast1,B26*(Länge-Position1)*Einzellast1)</f>
        <v>29142.8571428571</v>
      </c>
      <c r="G26" s="92" t="n">
        <f aca="false">IF(A26&gt;Position2,C26*Position2*Einzellast2,B26*(Länge-Position2)*Einzellast2)</f>
        <v>40714.2857142857</v>
      </c>
      <c r="H26" s="93" t="n">
        <f aca="false">SUM(E26:G26)</f>
        <v>58212029.9063632</v>
      </c>
      <c r="I26" s="82" t="n">
        <f aca="false">A26</f>
        <v>3.8</v>
      </c>
    </row>
    <row r="27" customFormat="false" ht="15" hidden="false" customHeight="false" outlineLevel="0" collapsed="false">
      <c r="A27" s="87" t="n">
        <f aca="false">Länge/70+A26</f>
        <v>4</v>
      </c>
      <c r="B27" s="88" t="n">
        <f aca="false">A27/Länge</f>
        <v>0.285714285714286</v>
      </c>
      <c r="C27" s="89" t="n">
        <f aca="false">(Länge-A27)/Länge</f>
        <v>0.714285714285714</v>
      </c>
      <c r="D27" s="82"/>
      <c r="E27" s="90" t="n">
        <f aca="false">B27*C27*ständige_Last*Länge^2/2</f>
        <v>60002242.274</v>
      </c>
      <c r="F27" s="91" t="n">
        <f aca="false">IF(A27&gt;Position1,C27*Position1*Einzellast1,B27*(Länge-Position1)*Einzellast1)</f>
        <v>28571.4285714286</v>
      </c>
      <c r="G27" s="92" t="n">
        <f aca="false">IF(A27&gt;Position2,C27*Position2*Einzellast2,B27*(Länge-Position2)*Einzellast2)</f>
        <v>42857.1428571429</v>
      </c>
      <c r="H27" s="93" t="n">
        <f aca="false">SUM(E27:G27)</f>
        <v>60073670.8454286</v>
      </c>
      <c r="I27" s="82" t="n">
        <f aca="false">A27</f>
        <v>4</v>
      </c>
    </row>
    <row r="28" customFormat="false" ht="15" hidden="false" customHeight="false" outlineLevel="0" collapsed="false">
      <c r="A28" s="87" t="n">
        <f aca="false">Länge/70+A27</f>
        <v>4.2</v>
      </c>
      <c r="B28" s="88" t="n">
        <f aca="false">A28/Länge</f>
        <v>0.3</v>
      </c>
      <c r="C28" s="89" t="n">
        <f aca="false">(Länge-A28)/Länge</f>
        <v>0.7</v>
      </c>
      <c r="D28" s="82"/>
      <c r="E28" s="90" t="n">
        <f aca="false">B28*C28*ständige_Last*Länge^2/2</f>
        <v>61742307.299946</v>
      </c>
      <c r="F28" s="91" t="n">
        <f aca="false">IF(A28&gt;Position1,C28*Position1*Einzellast1,B28*(Länge-Position1)*Einzellast1)</f>
        <v>28000</v>
      </c>
      <c r="G28" s="92" t="n">
        <f aca="false">IF(A28&gt;Position2,C28*Position2*Einzellast2,B28*(Länge-Position2)*Einzellast2)</f>
        <v>45000</v>
      </c>
      <c r="H28" s="93" t="n">
        <f aca="false">SUM(E28:G28)</f>
        <v>61815307.299946</v>
      </c>
      <c r="I28" s="82" t="n">
        <f aca="false">A28</f>
        <v>4.2</v>
      </c>
    </row>
    <row r="29" customFormat="false" ht="15" hidden="false" customHeight="false" outlineLevel="0" collapsed="false">
      <c r="A29" s="87" t="n">
        <f aca="false">Länge/70+A28</f>
        <v>4.4</v>
      </c>
      <c r="B29" s="88" t="n">
        <f aca="false">A29/Länge</f>
        <v>0.314285714285714</v>
      </c>
      <c r="C29" s="89" t="n">
        <f aca="false">(Länge-A29)/Länge</f>
        <v>0.685714285714286</v>
      </c>
      <c r="D29" s="82"/>
      <c r="E29" s="90" t="n">
        <f aca="false">B29*C29*ständige_Last*Länge^2/2</f>
        <v>63362367.841344</v>
      </c>
      <c r="F29" s="91" t="n">
        <f aca="false">IF(A29&gt;Position1,C29*Position1*Einzellast1,B29*(Länge-Position1)*Einzellast1)</f>
        <v>27428.5714285714</v>
      </c>
      <c r="G29" s="92" t="n">
        <f aca="false">IF(A29&gt;Position2,C29*Position2*Einzellast2,B29*(Länge-Position2)*Einzellast2)</f>
        <v>47142.8571428572</v>
      </c>
      <c r="H29" s="93" t="n">
        <f aca="false">SUM(E29:G29)</f>
        <v>63436939.2699154</v>
      </c>
      <c r="I29" s="82" t="n">
        <f aca="false">A29</f>
        <v>4.4</v>
      </c>
    </row>
    <row r="30" customFormat="false" ht="15" hidden="false" customHeight="false" outlineLevel="0" collapsed="false">
      <c r="A30" s="87" t="n">
        <f aca="false">Länge/70+A29</f>
        <v>4.6</v>
      </c>
      <c r="B30" s="88" t="n">
        <f aca="false">A30/Länge</f>
        <v>0.328571428571429</v>
      </c>
      <c r="C30" s="89" t="n">
        <f aca="false">(Länge-A30)/Länge</f>
        <v>0.671428571428571</v>
      </c>
      <c r="D30" s="82"/>
      <c r="E30" s="90" t="n">
        <f aca="false">B30*C30*ständige_Last*Länge^2/2</f>
        <v>64862423.898194</v>
      </c>
      <c r="F30" s="91" t="n">
        <f aca="false">IF(A30&gt;Position1,C30*Position1*Einzellast1,B30*(Länge-Position1)*Einzellast1)</f>
        <v>26857.1428571429</v>
      </c>
      <c r="G30" s="92" t="n">
        <f aca="false">IF(A30&gt;Position2,C30*Position2*Einzellast2,B30*(Länge-Position2)*Einzellast2)</f>
        <v>49285.7142857143</v>
      </c>
      <c r="H30" s="93" t="n">
        <f aca="false">SUM(E30:G30)</f>
        <v>64938566.7553369</v>
      </c>
      <c r="I30" s="82" t="n">
        <f aca="false">A30</f>
        <v>4.6</v>
      </c>
    </row>
    <row r="31" customFormat="false" ht="15" hidden="false" customHeight="false" outlineLevel="0" collapsed="false">
      <c r="A31" s="87" t="n">
        <f aca="false">Länge/70+A30</f>
        <v>4.8</v>
      </c>
      <c r="B31" s="88" t="n">
        <f aca="false">A31/Länge</f>
        <v>0.342857142857143</v>
      </c>
      <c r="C31" s="89" t="n">
        <f aca="false">(Länge-A31)/Länge</f>
        <v>0.657142857142857</v>
      </c>
      <c r="D31" s="82"/>
      <c r="E31" s="90" t="n">
        <f aca="false">B31*C31*ständige_Last*Länge^2/2</f>
        <v>66242475.470496</v>
      </c>
      <c r="F31" s="91" t="n">
        <f aca="false">IF(A31&gt;Position1,C31*Position1*Einzellast1,B31*(Länge-Position1)*Einzellast1)</f>
        <v>26285.7142857143</v>
      </c>
      <c r="G31" s="92" t="n">
        <f aca="false">IF(A31&gt;Position2,C31*Position2*Einzellast2,B31*(Länge-Position2)*Einzellast2)</f>
        <v>51428.5714285714</v>
      </c>
      <c r="H31" s="93" t="n">
        <f aca="false">SUM(E31:G31)</f>
        <v>66320189.7562103</v>
      </c>
      <c r="I31" s="82" t="n">
        <f aca="false">A31</f>
        <v>4.8</v>
      </c>
    </row>
    <row r="32" customFormat="false" ht="15" hidden="false" customHeight="false" outlineLevel="0" collapsed="false">
      <c r="A32" s="87" t="n">
        <f aca="false">Länge/70+A31</f>
        <v>5</v>
      </c>
      <c r="B32" s="88" t="n">
        <f aca="false">A32/Länge</f>
        <v>0.357142857142857</v>
      </c>
      <c r="C32" s="89" t="n">
        <f aca="false">(Länge-A32)/Länge</f>
        <v>0.642857142857143</v>
      </c>
      <c r="D32" s="82"/>
      <c r="E32" s="90" t="n">
        <f aca="false">B32*C32*ständige_Last*Länge^2/2</f>
        <v>67502522.55825</v>
      </c>
      <c r="F32" s="91" t="n">
        <f aca="false">IF(A32&gt;Position1,C32*Position1*Einzellast1,B32*(Länge-Position1)*Einzellast1)</f>
        <v>25714.2857142857</v>
      </c>
      <c r="G32" s="92" t="n">
        <f aca="false">IF(A32&gt;Position2,C32*Position2*Einzellast2,B32*(Länge-Position2)*Einzellast2)</f>
        <v>53571.4285714286</v>
      </c>
      <c r="H32" s="93" t="n">
        <f aca="false">SUM(E32:G32)</f>
        <v>67581808.2725357</v>
      </c>
      <c r="I32" s="82" t="n">
        <f aca="false">A32</f>
        <v>5</v>
      </c>
    </row>
    <row r="33" customFormat="false" ht="15" hidden="false" customHeight="false" outlineLevel="0" collapsed="false">
      <c r="A33" s="87" t="n">
        <f aca="false">Länge/70+A32</f>
        <v>5.2</v>
      </c>
      <c r="B33" s="88" t="n">
        <f aca="false">A33/Länge</f>
        <v>0.371428571428572</v>
      </c>
      <c r="C33" s="89" t="n">
        <f aca="false">(Länge-A33)/Länge</f>
        <v>0.628571428571428</v>
      </c>
      <c r="D33" s="82"/>
      <c r="E33" s="90" t="n">
        <f aca="false">B33*C33*ständige_Last*Länge^2/2</f>
        <v>68642565.161456</v>
      </c>
      <c r="F33" s="91" t="n">
        <f aca="false">IF(A33&gt;Position1,C33*Position1*Einzellast1,B33*(Länge-Position1)*Einzellast1)</f>
        <v>25142.8571428571</v>
      </c>
      <c r="G33" s="92" t="n">
        <f aca="false">IF(A33&gt;Position2,C33*Position2*Einzellast2,B33*(Länge-Position2)*Einzellast2)</f>
        <v>55714.2857142857</v>
      </c>
      <c r="H33" s="93" t="n">
        <f aca="false">SUM(E33:G33)</f>
        <v>68723422.3043131</v>
      </c>
      <c r="I33" s="82" t="n">
        <f aca="false">A33</f>
        <v>5.2</v>
      </c>
    </row>
    <row r="34" customFormat="false" ht="15" hidden="false" customHeight="false" outlineLevel="0" collapsed="false">
      <c r="A34" s="87" t="n">
        <f aca="false">Länge/70+A33</f>
        <v>5.4</v>
      </c>
      <c r="B34" s="88" t="n">
        <f aca="false">A34/Länge</f>
        <v>0.385714285714286</v>
      </c>
      <c r="C34" s="89" t="n">
        <f aca="false">(Länge-A34)/Länge</f>
        <v>0.614285714285714</v>
      </c>
      <c r="D34" s="82"/>
      <c r="E34" s="90" t="n">
        <f aca="false">B34*C34*ständige_Last*Länge^2/2</f>
        <v>69662603.280114</v>
      </c>
      <c r="F34" s="91" t="n">
        <f aca="false">IF(A34&gt;Position1,C34*Position1*Einzellast1,B34*(Länge-Position1)*Einzellast1)</f>
        <v>24571.4285714286</v>
      </c>
      <c r="G34" s="92" t="n">
        <f aca="false">IF(A34&gt;Position2,C34*Position2*Einzellast2,B34*(Länge-Position2)*Einzellast2)</f>
        <v>57857.1428571429</v>
      </c>
      <c r="H34" s="93" t="n">
        <f aca="false">SUM(E34:G34)</f>
        <v>69745031.8515426</v>
      </c>
      <c r="I34" s="82" t="n">
        <f aca="false">A34</f>
        <v>5.4</v>
      </c>
    </row>
    <row r="35" customFormat="false" ht="15" hidden="false" customHeight="false" outlineLevel="0" collapsed="false">
      <c r="A35" s="87" t="n">
        <f aca="false">Länge/70+A34</f>
        <v>5.6</v>
      </c>
      <c r="B35" s="88" t="n">
        <f aca="false">A35/Länge</f>
        <v>0.4</v>
      </c>
      <c r="C35" s="89" t="n">
        <f aca="false">(Länge-A35)/Länge</f>
        <v>0.6</v>
      </c>
      <c r="D35" s="82"/>
      <c r="E35" s="90" t="n">
        <f aca="false">B35*C35*ständige_Last*Länge^2/2</f>
        <v>70562636.914224</v>
      </c>
      <c r="F35" s="91" t="n">
        <f aca="false">IF(A35&gt;Position1,C35*Position1*Einzellast1,B35*(Länge-Position1)*Einzellast1)</f>
        <v>24000</v>
      </c>
      <c r="G35" s="92" t="n">
        <f aca="false">IF(A35&gt;Position2,C35*Position2*Einzellast2,B35*(Länge-Position2)*Einzellast2)</f>
        <v>60000</v>
      </c>
      <c r="H35" s="93" t="n">
        <f aca="false">SUM(E35:G35)</f>
        <v>70646636.914224</v>
      </c>
      <c r="I35" s="82" t="n">
        <f aca="false">A35</f>
        <v>5.6</v>
      </c>
    </row>
    <row r="36" customFormat="false" ht="15" hidden="false" customHeight="false" outlineLevel="0" collapsed="false">
      <c r="A36" s="87" t="n">
        <f aca="false">Länge/70+A35</f>
        <v>5.8</v>
      </c>
      <c r="B36" s="88" t="n">
        <f aca="false">A36/Länge</f>
        <v>0.414285714285714</v>
      </c>
      <c r="C36" s="89" t="n">
        <f aca="false">(Länge-A36)/Länge</f>
        <v>0.585714285714286</v>
      </c>
      <c r="D36" s="82"/>
      <c r="E36" s="90" t="n">
        <f aca="false">B36*C36*ständige_Last*Länge^2/2</f>
        <v>71342666.063786</v>
      </c>
      <c r="F36" s="91" t="n">
        <f aca="false">IF(A36&gt;Position1,C36*Position1*Einzellast1,B36*(Länge-Position1)*Einzellast1)</f>
        <v>23428.5714285714</v>
      </c>
      <c r="G36" s="92" t="n">
        <f aca="false">IF(A36&gt;Position2,C36*Position2*Einzellast2,B36*(Länge-Position2)*Einzellast2)</f>
        <v>62142.8571428572</v>
      </c>
      <c r="H36" s="93" t="n">
        <f aca="false">SUM(E36:G36)</f>
        <v>71428237.4923574</v>
      </c>
      <c r="I36" s="82" t="n">
        <f aca="false">A36</f>
        <v>5.8</v>
      </c>
    </row>
    <row r="37" customFormat="false" ht="15" hidden="false" customHeight="false" outlineLevel="0" collapsed="false">
      <c r="A37" s="87" t="n">
        <f aca="false">Länge/70+A36</f>
        <v>6</v>
      </c>
      <c r="B37" s="88" t="n">
        <f aca="false">A37/Länge</f>
        <v>0.428571428571429</v>
      </c>
      <c r="C37" s="89" t="n">
        <f aca="false">(Länge-A37)/Länge</f>
        <v>0.571428571428571</v>
      </c>
      <c r="D37" s="82"/>
      <c r="E37" s="90" t="n">
        <f aca="false">B37*C37*ständige_Last*Länge^2/2</f>
        <v>72002690.7288</v>
      </c>
      <c r="F37" s="91" t="n">
        <f aca="false">IF(A37&gt;Position1,C37*Position1*Einzellast1,B37*(Länge-Position1)*Einzellast1)</f>
        <v>22857.1428571429</v>
      </c>
      <c r="G37" s="92" t="n">
        <f aca="false">IF(A37&gt;Position2,C37*Position2*Einzellast2,B37*(Länge-Position2)*Einzellast2)</f>
        <v>64285.7142857143</v>
      </c>
      <c r="H37" s="93" t="n">
        <f aca="false">SUM(E37:G37)</f>
        <v>72089833.5859429</v>
      </c>
      <c r="I37" s="82" t="n">
        <f aca="false">A37</f>
        <v>6</v>
      </c>
    </row>
    <row r="38" customFormat="false" ht="15" hidden="false" customHeight="false" outlineLevel="0" collapsed="false">
      <c r="A38" s="87" t="n">
        <f aca="false">Länge/70+A37</f>
        <v>6.2</v>
      </c>
      <c r="B38" s="88" t="n">
        <f aca="false">A38/Länge</f>
        <v>0.442857142857143</v>
      </c>
      <c r="C38" s="89" t="n">
        <f aca="false">(Länge-A38)/Länge</f>
        <v>0.557142857142857</v>
      </c>
      <c r="D38" s="82"/>
      <c r="E38" s="90" t="n">
        <f aca="false">B38*C38*ständige_Last*Länge^2/2</f>
        <v>72542710.909266</v>
      </c>
      <c r="F38" s="91" t="n">
        <f aca="false">IF(A38&gt;Position1,C38*Position1*Einzellast1,B38*(Länge-Position1)*Einzellast1)</f>
        <v>22285.7142857143</v>
      </c>
      <c r="G38" s="92" t="n">
        <f aca="false">IF(A38&gt;Position2,C38*Position2*Einzellast2,B38*(Länge-Position2)*Einzellast2)</f>
        <v>66428.5714285715</v>
      </c>
      <c r="H38" s="93" t="n">
        <f aca="false">SUM(E38:G38)</f>
        <v>72631425.1949803</v>
      </c>
      <c r="I38" s="82" t="n">
        <f aca="false">A38</f>
        <v>6.2</v>
      </c>
    </row>
    <row r="39" customFormat="false" ht="15" hidden="false" customHeight="false" outlineLevel="0" collapsed="false">
      <c r="A39" s="87" t="n">
        <f aca="false">Länge/70+A38</f>
        <v>6.4</v>
      </c>
      <c r="B39" s="88" t="n">
        <f aca="false">A39/Länge</f>
        <v>0.457142857142857</v>
      </c>
      <c r="C39" s="89" t="n">
        <f aca="false">(Länge-A39)/Länge</f>
        <v>0.542857142857143</v>
      </c>
      <c r="D39" s="82"/>
      <c r="E39" s="90" t="n">
        <f aca="false">B39*C39*ständige_Last*Länge^2/2</f>
        <v>72962726.605184</v>
      </c>
      <c r="F39" s="91" t="n">
        <f aca="false">IF(A39&gt;Position1,C39*Position1*Einzellast1,B39*(Länge-Position1)*Einzellast1)</f>
        <v>21714.2857142857</v>
      </c>
      <c r="G39" s="92" t="n">
        <f aca="false">IF(A39&gt;Position2,C39*Position2*Einzellast2,B39*(Länge-Position2)*Einzellast2)</f>
        <v>68571.4285714286</v>
      </c>
      <c r="H39" s="93" t="n">
        <f aca="false">SUM(E39:G39)</f>
        <v>73053012.3194697</v>
      </c>
      <c r="I39" s="82" t="n">
        <f aca="false">A39</f>
        <v>6.4</v>
      </c>
    </row>
    <row r="40" customFormat="false" ht="15" hidden="false" customHeight="false" outlineLevel="0" collapsed="false">
      <c r="A40" s="87" t="n">
        <f aca="false">Länge/70+A39</f>
        <v>6.6</v>
      </c>
      <c r="B40" s="88" t="n">
        <f aca="false">A40/Länge</f>
        <v>0.471428571428572</v>
      </c>
      <c r="C40" s="89" t="n">
        <f aca="false">(Länge-A40)/Länge</f>
        <v>0.528571428571428</v>
      </c>
      <c r="D40" s="82"/>
      <c r="E40" s="90" t="n">
        <f aca="false">B40*C40*ständige_Last*Länge^2/2</f>
        <v>73262737.816554</v>
      </c>
      <c r="F40" s="91" t="n">
        <f aca="false">IF(A40&gt;Position1,C40*Position1*Einzellast1,B40*(Länge-Position1)*Einzellast1)</f>
        <v>21142.8571428571</v>
      </c>
      <c r="G40" s="92" t="n">
        <f aca="false">IF(A40&gt;Position2,C40*Position2*Einzellast2,B40*(Länge-Position2)*Einzellast2)</f>
        <v>68714.2857142857</v>
      </c>
      <c r="H40" s="93" t="n">
        <f aca="false">SUM(E40:G40)</f>
        <v>73352594.9594111</v>
      </c>
      <c r="I40" s="82" t="n">
        <f aca="false">A40</f>
        <v>6.6</v>
      </c>
    </row>
    <row r="41" customFormat="false" ht="15" hidden="false" customHeight="false" outlineLevel="0" collapsed="false">
      <c r="A41" s="87" t="n">
        <f aca="false">Länge/70+A40</f>
        <v>6.8</v>
      </c>
      <c r="B41" s="88" t="n">
        <f aca="false">A41/Länge</f>
        <v>0.485714285714286</v>
      </c>
      <c r="C41" s="89" t="n">
        <f aca="false">(Länge-A41)/Länge</f>
        <v>0.514285714285714</v>
      </c>
      <c r="D41" s="82"/>
      <c r="E41" s="90" t="n">
        <f aca="false">B41*C41*ständige_Last*Länge^2/2</f>
        <v>73442744.543376</v>
      </c>
      <c r="F41" s="91" t="n">
        <f aca="false">IF(A41&gt;Position1,C41*Position1*Einzellast1,B41*(Länge-Position1)*Einzellast1)</f>
        <v>20571.4285714286</v>
      </c>
      <c r="G41" s="92" t="n">
        <f aca="false">IF(A41&gt;Position2,C41*Position2*Einzellast2,B41*(Länge-Position2)*Einzellast2)</f>
        <v>66857.1428571428</v>
      </c>
      <c r="H41" s="93" t="n">
        <f aca="false">SUM(E41:G41)</f>
        <v>73530173.1148046</v>
      </c>
      <c r="I41" s="82" t="n">
        <f aca="false">A41</f>
        <v>6.8</v>
      </c>
    </row>
    <row r="42" customFormat="false" ht="15" hidden="false" customHeight="false" outlineLevel="0" collapsed="false">
      <c r="A42" s="87" t="n">
        <f aca="false">Länge/70+A41</f>
        <v>7</v>
      </c>
      <c r="B42" s="88" t="n">
        <f aca="false">A42/Länge</f>
        <v>0.5</v>
      </c>
      <c r="C42" s="89" t="n">
        <f aca="false">(Länge-A42)/Länge</f>
        <v>0.5</v>
      </c>
      <c r="D42" s="82"/>
      <c r="E42" s="90" t="n">
        <f aca="false">B42*C42*ständige_Last*Länge^2/2</f>
        <v>73502746.78565</v>
      </c>
      <c r="F42" s="91" t="n">
        <f aca="false">IF(A42&gt;Position1,C42*Position1*Einzellast1,B42*(Länge-Position1)*Einzellast1)</f>
        <v>20000</v>
      </c>
      <c r="G42" s="92" t="n">
        <f aca="false">IF(A42&gt;Position2,C42*Position2*Einzellast2,B42*(Länge-Position2)*Einzellast2)</f>
        <v>65000</v>
      </c>
      <c r="H42" s="93" t="n">
        <f aca="false">SUM(E42:G42)</f>
        <v>73587746.78565</v>
      </c>
      <c r="I42" s="82" t="n">
        <f aca="false">A42</f>
        <v>7</v>
      </c>
    </row>
    <row r="43" customFormat="false" ht="15" hidden="false" customHeight="false" outlineLevel="0" collapsed="false">
      <c r="A43" s="87" t="n">
        <f aca="false">Länge/70+A42</f>
        <v>7.2</v>
      </c>
      <c r="B43" s="88" t="n">
        <f aca="false">A43/Länge</f>
        <v>0.514285714285715</v>
      </c>
      <c r="C43" s="89" t="n">
        <f aca="false">(Länge-A43)/Länge</f>
        <v>0.485714285714285</v>
      </c>
      <c r="D43" s="82"/>
      <c r="E43" s="90" t="n">
        <f aca="false">B43*C43*ständige_Last*Länge^2/2</f>
        <v>73442744.543376</v>
      </c>
      <c r="F43" s="91" t="n">
        <f aca="false">IF(A43&gt;Position1,C43*Position1*Einzellast1,B43*(Länge-Position1)*Einzellast1)</f>
        <v>19428.5714285714</v>
      </c>
      <c r="G43" s="92" t="n">
        <f aca="false">IF(A43&gt;Position2,C43*Position2*Einzellast2,B43*(Länge-Position2)*Einzellast2)</f>
        <v>63142.8571428571</v>
      </c>
      <c r="H43" s="93" t="n">
        <f aca="false">SUM(E43:G43)</f>
        <v>73525315.9719474</v>
      </c>
      <c r="I43" s="82" t="n">
        <f aca="false">A43</f>
        <v>7.2</v>
      </c>
    </row>
    <row r="44" customFormat="false" ht="15" hidden="false" customHeight="false" outlineLevel="0" collapsed="false">
      <c r="A44" s="87" t="n">
        <f aca="false">Länge/70+A43</f>
        <v>7.4</v>
      </c>
      <c r="B44" s="88" t="n">
        <f aca="false">A44/Länge</f>
        <v>0.528571428571429</v>
      </c>
      <c r="C44" s="89" t="n">
        <f aca="false">(Länge-A44)/Länge</f>
        <v>0.471428571428571</v>
      </c>
      <c r="D44" s="82"/>
      <c r="E44" s="90" t="n">
        <f aca="false">B44*C44*ständige_Last*Länge^2/2</f>
        <v>73262737.816554</v>
      </c>
      <c r="F44" s="91" t="n">
        <f aca="false">IF(A44&gt;Position1,C44*Position1*Einzellast1,B44*(Länge-Position1)*Einzellast1)</f>
        <v>18857.1428571428</v>
      </c>
      <c r="G44" s="92" t="n">
        <f aca="false">IF(A44&gt;Position2,C44*Position2*Einzellast2,B44*(Länge-Position2)*Einzellast2)</f>
        <v>61285.7142857142</v>
      </c>
      <c r="H44" s="93" t="n">
        <f aca="false">SUM(E44:G44)</f>
        <v>73342880.6736969</v>
      </c>
      <c r="I44" s="82" t="n">
        <f aca="false">A44</f>
        <v>7.4</v>
      </c>
    </row>
    <row r="45" customFormat="false" ht="15" hidden="false" customHeight="false" outlineLevel="0" collapsed="false">
      <c r="A45" s="87" t="n">
        <f aca="false">Länge/70+A44</f>
        <v>7.6</v>
      </c>
      <c r="B45" s="88" t="n">
        <f aca="false">A45/Länge</f>
        <v>0.542857142857143</v>
      </c>
      <c r="C45" s="89" t="n">
        <f aca="false">(Länge-A45)/Länge</f>
        <v>0.457142857142857</v>
      </c>
      <c r="D45" s="82"/>
      <c r="E45" s="90" t="n">
        <f aca="false">B45*C45*ständige_Last*Länge^2/2</f>
        <v>72962726.605184</v>
      </c>
      <c r="F45" s="91" t="n">
        <f aca="false">IF(A45&gt;Position1,C45*Position1*Einzellast1,B45*(Länge-Position1)*Einzellast1)</f>
        <v>18285.7142857143</v>
      </c>
      <c r="G45" s="92" t="n">
        <f aca="false">IF(A45&gt;Position2,C45*Position2*Einzellast2,B45*(Länge-Position2)*Einzellast2)</f>
        <v>59428.5714285714</v>
      </c>
      <c r="H45" s="93" t="n">
        <f aca="false">SUM(E45:G45)</f>
        <v>73040440.8908983</v>
      </c>
      <c r="I45" s="82" t="n">
        <f aca="false">A45</f>
        <v>7.6</v>
      </c>
    </row>
    <row r="46" customFormat="false" ht="15" hidden="false" customHeight="false" outlineLevel="0" collapsed="false">
      <c r="A46" s="87" t="n">
        <f aca="false">Länge/70+A45</f>
        <v>7.8</v>
      </c>
      <c r="B46" s="88" t="n">
        <f aca="false">A46/Länge</f>
        <v>0.557142857142858</v>
      </c>
      <c r="C46" s="89" t="n">
        <f aca="false">(Länge-A46)/Länge</f>
        <v>0.442857142857143</v>
      </c>
      <c r="D46" s="82"/>
      <c r="E46" s="90" t="n">
        <f aca="false">B46*C46*ständige_Last*Länge^2/2</f>
        <v>72542710.909266</v>
      </c>
      <c r="F46" s="91" t="n">
        <f aca="false">IF(A46&gt;Position1,C46*Position1*Einzellast1,B46*(Länge-Position1)*Einzellast1)</f>
        <v>17714.2857142857</v>
      </c>
      <c r="G46" s="92" t="n">
        <f aca="false">IF(A46&gt;Position2,C46*Position2*Einzellast2,B46*(Länge-Position2)*Einzellast2)</f>
        <v>57571.4285714285</v>
      </c>
      <c r="H46" s="93" t="n">
        <f aca="false">SUM(E46:G46)</f>
        <v>72617996.6235517</v>
      </c>
      <c r="I46" s="82" t="n">
        <f aca="false">A46</f>
        <v>7.8</v>
      </c>
    </row>
    <row r="47" customFormat="false" ht="15" hidden="false" customHeight="false" outlineLevel="0" collapsed="false">
      <c r="A47" s="87" t="n">
        <f aca="false">Länge/70+A46</f>
        <v>8</v>
      </c>
      <c r="B47" s="88" t="n">
        <f aca="false">A47/Länge</f>
        <v>0.571428571428572</v>
      </c>
      <c r="C47" s="89" t="n">
        <f aca="false">(Länge-A47)/Länge</f>
        <v>0.428571428571428</v>
      </c>
      <c r="D47" s="82"/>
      <c r="E47" s="90" t="n">
        <f aca="false">B47*C47*ständige_Last*Länge^2/2</f>
        <v>72002690.7288</v>
      </c>
      <c r="F47" s="91" t="n">
        <f aca="false">IF(A47&gt;Position1,C47*Position1*Einzellast1,B47*(Länge-Position1)*Einzellast1)</f>
        <v>17142.8571428571</v>
      </c>
      <c r="G47" s="92" t="n">
        <f aca="false">IF(A47&gt;Position2,C47*Position2*Einzellast2,B47*(Länge-Position2)*Einzellast2)</f>
        <v>55714.2857142857</v>
      </c>
      <c r="H47" s="93" t="n">
        <f aca="false">SUM(E47:G47)</f>
        <v>72075547.8716571</v>
      </c>
      <c r="I47" s="82" t="n">
        <f aca="false">A47</f>
        <v>8</v>
      </c>
    </row>
    <row r="48" customFormat="false" ht="15" hidden="false" customHeight="false" outlineLevel="0" collapsed="false">
      <c r="A48" s="87" t="n">
        <f aca="false">Länge/70+A47</f>
        <v>8.2</v>
      </c>
      <c r="B48" s="88" t="n">
        <f aca="false">A48/Länge</f>
        <v>0.585714285714286</v>
      </c>
      <c r="C48" s="89" t="n">
        <f aca="false">(Länge-A48)/Länge</f>
        <v>0.414285714285714</v>
      </c>
      <c r="D48" s="82"/>
      <c r="E48" s="90" t="n">
        <f aca="false">B48*C48*ständige_Last*Länge^2/2</f>
        <v>71342666.063786</v>
      </c>
      <c r="F48" s="91" t="n">
        <f aca="false">IF(A48&gt;Position1,C48*Position1*Einzellast1,B48*(Länge-Position1)*Einzellast1)</f>
        <v>16571.4285714286</v>
      </c>
      <c r="G48" s="92" t="n">
        <f aca="false">IF(A48&gt;Position2,C48*Position2*Einzellast2,B48*(Länge-Position2)*Einzellast2)</f>
        <v>53857.1428571428</v>
      </c>
      <c r="H48" s="93" t="n">
        <f aca="false">SUM(E48:G48)</f>
        <v>71413094.6352146</v>
      </c>
      <c r="I48" s="82" t="n">
        <f aca="false">A48</f>
        <v>8.2</v>
      </c>
    </row>
    <row r="49" customFormat="false" ht="15" hidden="false" customHeight="false" outlineLevel="0" collapsed="false">
      <c r="A49" s="87" t="n">
        <f aca="false">Länge/70+A48</f>
        <v>8.4</v>
      </c>
      <c r="B49" s="88" t="n">
        <f aca="false">A49/Länge</f>
        <v>0.6</v>
      </c>
      <c r="C49" s="89" t="n">
        <f aca="false">(Länge-A49)/Länge</f>
        <v>0.4</v>
      </c>
      <c r="D49" s="82"/>
      <c r="E49" s="90" t="n">
        <f aca="false">B49*C49*ständige_Last*Länge^2/2</f>
        <v>70562636.914224</v>
      </c>
      <c r="F49" s="91" t="n">
        <f aca="false">IF(A49&gt;Position1,C49*Position1*Einzellast1,B49*(Länge-Position1)*Einzellast1)</f>
        <v>16000</v>
      </c>
      <c r="G49" s="92" t="n">
        <f aca="false">IF(A49&gt;Position2,C49*Position2*Einzellast2,B49*(Länge-Position2)*Einzellast2)</f>
        <v>52000</v>
      </c>
      <c r="H49" s="93" t="n">
        <f aca="false">SUM(E49:G49)</f>
        <v>70630636.914224</v>
      </c>
      <c r="I49" s="82" t="n">
        <f aca="false">A49</f>
        <v>8.4</v>
      </c>
    </row>
    <row r="50" customFormat="false" ht="15" hidden="false" customHeight="false" outlineLevel="0" collapsed="false">
      <c r="A50" s="87" t="n">
        <f aca="false">Länge/70+A49</f>
        <v>8.6</v>
      </c>
      <c r="B50" s="88" t="n">
        <f aca="false">A50/Länge</f>
        <v>0.614285714285714</v>
      </c>
      <c r="C50" s="89" t="n">
        <f aca="false">(Länge-A50)/Länge</f>
        <v>0.385714285714286</v>
      </c>
      <c r="D50" s="82"/>
      <c r="E50" s="90" t="n">
        <f aca="false">B50*C50*ständige_Last*Länge^2/2</f>
        <v>69662603.280114</v>
      </c>
      <c r="F50" s="91" t="n">
        <f aca="false">IF(A50&gt;Position1,C50*Position1*Einzellast1,B50*(Länge-Position1)*Einzellast1)</f>
        <v>15428.5714285714</v>
      </c>
      <c r="G50" s="92" t="n">
        <f aca="false">IF(A50&gt;Position2,C50*Position2*Einzellast2,B50*(Länge-Position2)*Einzellast2)</f>
        <v>50142.8571428571</v>
      </c>
      <c r="H50" s="93" t="n">
        <f aca="false">SUM(E50:G50)</f>
        <v>69728174.7086854</v>
      </c>
      <c r="I50" s="82" t="n">
        <f aca="false">A50</f>
        <v>8.6</v>
      </c>
    </row>
    <row r="51" customFormat="false" ht="15" hidden="false" customHeight="false" outlineLevel="0" collapsed="false">
      <c r="A51" s="87" t="n">
        <f aca="false">Länge/70+A50</f>
        <v>8.8</v>
      </c>
      <c r="B51" s="88" t="n">
        <f aca="false">A51/Länge</f>
        <v>0.628571428571429</v>
      </c>
      <c r="C51" s="89" t="n">
        <f aca="false">(Länge-A51)/Länge</f>
        <v>0.371428571428571</v>
      </c>
      <c r="D51" s="82"/>
      <c r="E51" s="90" t="n">
        <f aca="false">B51*C51*ständige_Last*Länge^2/2</f>
        <v>68642565.161456</v>
      </c>
      <c r="F51" s="91" t="n">
        <f aca="false">IF(A51&gt;Position1,C51*Position1*Einzellast1,B51*(Länge-Position1)*Einzellast1)</f>
        <v>14857.1428571429</v>
      </c>
      <c r="G51" s="92" t="n">
        <f aca="false">IF(A51&gt;Position2,C51*Position2*Einzellast2,B51*(Länge-Position2)*Einzellast2)</f>
        <v>48285.7142857143</v>
      </c>
      <c r="H51" s="93" t="n">
        <f aca="false">SUM(E51:G51)</f>
        <v>68705708.0185989</v>
      </c>
      <c r="I51" s="82" t="n">
        <f aca="false">A51</f>
        <v>8.8</v>
      </c>
    </row>
    <row r="52" customFormat="false" ht="15" hidden="false" customHeight="false" outlineLevel="0" collapsed="false">
      <c r="A52" s="87" t="n">
        <f aca="false">Länge/70+A51</f>
        <v>9</v>
      </c>
      <c r="B52" s="88" t="n">
        <f aca="false">A52/Länge</f>
        <v>0.642857142857143</v>
      </c>
      <c r="C52" s="89" t="n">
        <f aca="false">(Länge-A52)/Länge</f>
        <v>0.357142857142857</v>
      </c>
      <c r="D52" s="82"/>
      <c r="E52" s="90" t="n">
        <f aca="false">B52*C52*ständige_Last*Länge^2/2</f>
        <v>67502522.55825</v>
      </c>
      <c r="F52" s="91" t="n">
        <f aca="false">IF(A52&gt;Position1,C52*Position1*Einzellast1,B52*(Länge-Position1)*Einzellast1)</f>
        <v>14285.7142857143</v>
      </c>
      <c r="G52" s="92" t="n">
        <f aca="false">IF(A52&gt;Position2,C52*Position2*Einzellast2,B52*(Länge-Position2)*Einzellast2)</f>
        <v>46428.5714285714</v>
      </c>
      <c r="H52" s="93" t="n">
        <f aca="false">SUM(E52:G52)</f>
        <v>67563236.8439643</v>
      </c>
      <c r="I52" s="82" t="n">
        <f aca="false">A52</f>
        <v>9</v>
      </c>
    </row>
    <row r="53" customFormat="false" ht="15" hidden="false" customHeight="false" outlineLevel="0" collapsed="false">
      <c r="A53" s="87" t="n">
        <f aca="false">Länge/70+A52</f>
        <v>9.2</v>
      </c>
      <c r="B53" s="88" t="n">
        <f aca="false">A53/Länge</f>
        <v>0.657142857142857</v>
      </c>
      <c r="C53" s="89" t="n">
        <f aca="false">(Länge-A53)/Länge</f>
        <v>0.342857142857143</v>
      </c>
      <c r="D53" s="82"/>
      <c r="E53" s="90" t="n">
        <f aca="false">B53*C53*ständige_Last*Länge^2/2</f>
        <v>66242475.470496</v>
      </c>
      <c r="F53" s="91" t="n">
        <f aca="false">IF(A53&gt;Position1,C53*Position1*Einzellast1,B53*(Länge-Position1)*Einzellast1)</f>
        <v>13714.2857142857</v>
      </c>
      <c r="G53" s="92" t="n">
        <f aca="false">IF(A53&gt;Position2,C53*Position2*Einzellast2,B53*(Länge-Position2)*Einzellast2)</f>
        <v>44571.4285714286</v>
      </c>
      <c r="H53" s="93" t="n">
        <f aca="false">SUM(E53:G53)</f>
        <v>66300761.1847817</v>
      </c>
      <c r="I53" s="82" t="n">
        <f aca="false">A53</f>
        <v>9.2</v>
      </c>
    </row>
    <row r="54" customFormat="false" ht="15" hidden="false" customHeight="false" outlineLevel="0" collapsed="false">
      <c r="A54" s="87" t="n">
        <f aca="false">Länge/70+A53</f>
        <v>9.4</v>
      </c>
      <c r="B54" s="88" t="n">
        <f aca="false">A54/Länge</f>
        <v>0.671428571428571</v>
      </c>
      <c r="C54" s="89" t="n">
        <f aca="false">(Länge-A54)/Länge</f>
        <v>0.328571428571429</v>
      </c>
      <c r="D54" s="82"/>
      <c r="E54" s="90" t="n">
        <f aca="false">B54*C54*ständige_Last*Länge^2/2</f>
        <v>64862423.898194</v>
      </c>
      <c r="F54" s="91" t="n">
        <f aca="false">IF(A54&gt;Position1,C54*Position1*Einzellast1,B54*(Länge-Position1)*Einzellast1)</f>
        <v>13142.8571428571</v>
      </c>
      <c r="G54" s="92" t="n">
        <f aca="false">IF(A54&gt;Position2,C54*Position2*Einzellast2,B54*(Länge-Position2)*Einzellast2)</f>
        <v>42714.2857142857</v>
      </c>
      <c r="H54" s="93" t="n">
        <f aca="false">SUM(E54:G54)</f>
        <v>64918281.0410512</v>
      </c>
      <c r="I54" s="82" t="n">
        <f aca="false">A54</f>
        <v>9.4</v>
      </c>
    </row>
    <row r="55" customFormat="false" ht="15" hidden="false" customHeight="false" outlineLevel="0" collapsed="false">
      <c r="A55" s="87" t="n">
        <f aca="false">Länge/70+A54</f>
        <v>9.6</v>
      </c>
      <c r="B55" s="88" t="n">
        <f aca="false">A55/Länge</f>
        <v>0.685714285714286</v>
      </c>
      <c r="C55" s="89" t="n">
        <f aca="false">(Länge-A55)/Länge</f>
        <v>0.314285714285714</v>
      </c>
      <c r="D55" s="82"/>
      <c r="E55" s="90" t="n">
        <f aca="false">B55*C55*ständige_Last*Länge^2/2</f>
        <v>63362367.841344</v>
      </c>
      <c r="F55" s="91" t="n">
        <f aca="false">IF(A55&gt;Position1,C55*Position1*Einzellast1,B55*(Länge-Position1)*Einzellast1)</f>
        <v>12571.4285714286</v>
      </c>
      <c r="G55" s="92" t="n">
        <f aca="false">IF(A55&gt;Position2,C55*Position2*Einzellast2,B55*(Länge-Position2)*Einzellast2)</f>
        <v>40857.1428571429</v>
      </c>
      <c r="H55" s="93" t="n">
        <f aca="false">SUM(E55:G55)</f>
        <v>63415796.4127726</v>
      </c>
      <c r="I55" s="82" t="n">
        <f aca="false">A55</f>
        <v>9.6</v>
      </c>
    </row>
    <row r="56" customFormat="false" ht="15" hidden="false" customHeight="false" outlineLevel="0" collapsed="false">
      <c r="A56" s="87" t="n">
        <f aca="false">Länge/70+A55</f>
        <v>9.8</v>
      </c>
      <c r="B56" s="88" t="n">
        <f aca="false">A56/Länge</f>
        <v>0.7</v>
      </c>
      <c r="C56" s="89" t="n">
        <f aca="false">(Länge-A56)/Länge</f>
        <v>0.3</v>
      </c>
      <c r="D56" s="82"/>
      <c r="E56" s="90" t="n">
        <f aca="false">B56*C56*ständige_Last*Länge^2/2</f>
        <v>61742307.299946</v>
      </c>
      <c r="F56" s="91" t="n">
        <f aca="false">IF(A56&gt;Position1,C56*Position1*Einzellast1,B56*(Länge-Position1)*Einzellast1)</f>
        <v>12000</v>
      </c>
      <c r="G56" s="92" t="n">
        <f aca="false">IF(A56&gt;Position2,C56*Position2*Einzellast2,B56*(Länge-Position2)*Einzellast2)</f>
        <v>39000</v>
      </c>
      <c r="H56" s="93" t="n">
        <f aca="false">SUM(E56:G56)</f>
        <v>61793307.299946</v>
      </c>
      <c r="I56" s="82" t="n">
        <f aca="false">A56</f>
        <v>9.8</v>
      </c>
    </row>
    <row r="57" customFormat="false" ht="15" hidden="false" customHeight="false" outlineLevel="0" collapsed="false">
      <c r="A57" s="87" t="n">
        <f aca="false">Länge/70+A56</f>
        <v>10</v>
      </c>
      <c r="B57" s="88" t="n">
        <f aca="false">A57/Länge</f>
        <v>0.714285714285714</v>
      </c>
      <c r="C57" s="89" t="n">
        <f aca="false">(Länge-A57)/Länge</f>
        <v>0.285714285714286</v>
      </c>
      <c r="D57" s="82"/>
      <c r="E57" s="90" t="n">
        <f aca="false">B57*C57*ständige_Last*Länge^2/2</f>
        <v>60002242.274</v>
      </c>
      <c r="F57" s="91" t="n">
        <f aca="false">IF(A57&gt;Position1,C57*Position1*Einzellast1,B57*(Länge-Position1)*Einzellast1)</f>
        <v>11428.5714285714</v>
      </c>
      <c r="G57" s="92" t="n">
        <f aca="false">IF(A57&gt;Position2,C57*Position2*Einzellast2,B57*(Länge-Position2)*Einzellast2)</f>
        <v>37142.8571428572</v>
      </c>
      <c r="H57" s="93" t="n">
        <f aca="false">SUM(E57:G57)</f>
        <v>60050813.7025715</v>
      </c>
      <c r="I57" s="82" t="n">
        <f aca="false">A57</f>
        <v>10</v>
      </c>
    </row>
    <row r="58" customFormat="false" ht="15" hidden="false" customHeight="false" outlineLevel="0" collapsed="false">
      <c r="A58" s="87" t="n">
        <f aca="false">Länge/70+A57</f>
        <v>10.2</v>
      </c>
      <c r="B58" s="88" t="n">
        <f aca="false">A58/Länge</f>
        <v>0.728571428571428</v>
      </c>
      <c r="C58" s="89" t="n">
        <f aca="false">(Länge-A58)/Länge</f>
        <v>0.271428571428572</v>
      </c>
      <c r="D58" s="82"/>
      <c r="E58" s="90" t="n">
        <f aca="false">B58*C58*ständige_Last*Länge^2/2</f>
        <v>58142172.763506</v>
      </c>
      <c r="F58" s="91" t="n">
        <f aca="false">IF(A58&gt;Position1,C58*Position1*Einzellast1,B58*(Länge-Position1)*Einzellast1)</f>
        <v>10857.1428571429</v>
      </c>
      <c r="G58" s="92" t="n">
        <f aca="false">IF(A58&gt;Position2,C58*Position2*Einzellast2,B58*(Länge-Position2)*Einzellast2)</f>
        <v>35285.7142857143</v>
      </c>
      <c r="H58" s="93" t="n">
        <f aca="false">SUM(E58:G58)</f>
        <v>58188315.6206489</v>
      </c>
      <c r="I58" s="82" t="n">
        <f aca="false">A58</f>
        <v>10.2</v>
      </c>
    </row>
    <row r="59" customFormat="false" ht="15" hidden="false" customHeight="false" outlineLevel="0" collapsed="false">
      <c r="A59" s="87" t="n">
        <f aca="false">Länge/70+A58</f>
        <v>10.4</v>
      </c>
      <c r="B59" s="88" t="n">
        <f aca="false">A59/Länge</f>
        <v>0.742857142857143</v>
      </c>
      <c r="C59" s="89" t="n">
        <f aca="false">(Länge-A59)/Länge</f>
        <v>0.257142857142857</v>
      </c>
      <c r="D59" s="82"/>
      <c r="E59" s="90" t="n">
        <f aca="false">B59*C59*ständige_Last*Länge^2/2</f>
        <v>56162098.7684641</v>
      </c>
      <c r="F59" s="91" t="n">
        <f aca="false">IF(A59&gt;Position1,C59*Position1*Einzellast1,B59*(Länge-Position1)*Einzellast1)</f>
        <v>10285.7142857143</v>
      </c>
      <c r="G59" s="92" t="n">
        <f aca="false">IF(A59&gt;Position2,C59*Position2*Einzellast2,B59*(Länge-Position2)*Einzellast2)</f>
        <v>33428.5714285715</v>
      </c>
      <c r="H59" s="93" t="n">
        <f aca="false">SUM(E59:G59)</f>
        <v>56205813.0541783</v>
      </c>
      <c r="I59" s="82" t="n">
        <f aca="false">A59</f>
        <v>10.4</v>
      </c>
    </row>
    <row r="60" customFormat="false" ht="15" hidden="false" customHeight="false" outlineLevel="0" collapsed="false">
      <c r="A60" s="87" t="n">
        <f aca="false">Länge/70+A59</f>
        <v>10.6</v>
      </c>
      <c r="B60" s="88" t="n">
        <f aca="false">A60/Länge</f>
        <v>0.757142857142857</v>
      </c>
      <c r="C60" s="89" t="n">
        <f aca="false">(Länge-A60)/Länge</f>
        <v>0.242857142857143</v>
      </c>
      <c r="D60" s="82"/>
      <c r="E60" s="90" t="n">
        <f aca="false">B60*C60*ständige_Last*Länge^2/2</f>
        <v>54062020.2888741</v>
      </c>
      <c r="F60" s="91" t="n">
        <f aca="false">IF(A60&gt;Position1,C60*Position1*Einzellast1,B60*(Länge-Position1)*Einzellast1)</f>
        <v>9714.28571428573</v>
      </c>
      <c r="G60" s="92" t="n">
        <f aca="false">IF(A60&gt;Position2,C60*Position2*Einzellast2,B60*(Länge-Position2)*Einzellast2)</f>
        <v>31571.4285714286</v>
      </c>
      <c r="H60" s="93" t="n">
        <f aca="false">SUM(E60:G60)</f>
        <v>54103306.0031598</v>
      </c>
      <c r="I60" s="82" t="n">
        <f aca="false">A60</f>
        <v>10.6</v>
      </c>
    </row>
    <row r="61" customFormat="false" ht="15" hidden="false" customHeight="false" outlineLevel="0" collapsed="false">
      <c r="A61" s="87" t="n">
        <f aca="false">Länge/70+A60</f>
        <v>10.8</v>
      </c>
      <c r="B61" s="88" t="n">
        <f aca="false">A61/Länge</f>
        <v>0.771428571428571</v>
      </c>
      <c r="C61" s="89" t="n">
        <f aca="false">(Länge-A61)/Länge</f>
        <v>0.228571428571429</v>
      </c>
      <c r="D61" s="82"/>
      <c r="E61" s="90" t="n">
        <f aca="false">B61*C61*ständige_Last*Länge^2/2</f>
        <v>51841937.3247361</v>
      </c>
      <c r="F61" s="91" t="n">
        <f aca="false">IF(A61&gt;Position1,C61*Position1*Einzellast1,B61*(Länge-Position1)*Einzellast1)</f>
        <v>9142.85714285716</v>
      </c>
      <c r="G61" s="92" t="n">
        <f aca="false">IF(A61&gt;Position2,C61*Position2*Einzellast2,B61*(Länge-Position2)*Einzellast2)</f>
        <v>29714.2857142858</v>
      </c>
      <c r="H61" s="93" t="n">
        <f aca="false">SUM(E61:G61)</f>
        <v>51880794.4675932</v>
      </c>
      <c r="I61" s="82" t="n">
        <f aca="false">A61</f>
        <v>10.8</v>
      </c>
    </row>
    <row r="62" customFormat="false" ht="15" hidden="false" customHeight="false" outlineLevel="0" collapsed="false">
      <c r="A62" s="87" t="n">
        <f aca="false">Länge/70+A61</f>
        <v>11</v>
      </c>
      <c r="B62" s="88" t="n">
        <f aca="false">A62/Länge</f>
        <v>0.785714285714285</v>
      </c>
      <c r="C62" s="89" t="n">
        <f aca="false">(Länge-A62)/Länge</f>
        <v>0.214285714285715</v>
      </c>
      <c r="D62" s="82"/>
      <c r="E62" s="90" t="n">
        <f aca="false">B62*C62*ständige_Last*Länge^2/2</f>
        <v>49501849.8760501</v>
      </c>
      <c r="F62" s="91" t="n">
        <f aca="false">IF(A62&gt;Position1,C62*Position1*Einzellast1,B62*(Länge-Position1)*Einzellast1)</f>
        <v>8571.42857142859</v>
      </c>
      <c r="G62" s="92" t="n">
        <f aca="false">IF(A62&gt;Position2,C62*Position2*Einzellast2,B62*(Länge-Position2)*Einzellast2)</f>
        <v>27857.1428571429</v>
      </c>
      <c r="H62" s="93" t="n">
        <f aca="false">SUM(E62:G62)</f>
        <v>49538278.4474787</v>
      </c>
      <c r="I62" s="82" t="n">
        <f aca="false">A62</f>
        <v>11</v>
      </c>
    </row>
    <row r="63" customFormat="false" ht="15" hidden="false" customHeight="false" outlineLevel="0" collapsed="false">
      <c r="A63" s="87" t="n">
        <f aca="false">Länge/70+A62</f>
        <v>11.2</v>
      </c>
      <c r="B63" s="88" t="n">
        <f aca="false">A63/Länge</f>
        <v>0.8</v>
      </c>
      <c r="C63" s="89" t="n">
        <f aca="false">(Länge-A63)/Länge</f>
        <v>0.200000000000001</v>
      </c>
      <c r="D63" s="82"/>
      <c r="E63" s="90" t="n">
        <f aca="false">B63*C63*ständige_Last*Länge^2/2</f>
        <v>47041757.9428161</v>
      </c>
      <c r="F63" s="91" t="n">
        <f aca="false">IF(A63&gt;Position1,C63*Position1*Einzellast1,B63*(Länge-Position1)*Einzellast1)</f>
        <v>8000.00000000002</v>
      </c>
      <c r="G63" s="92" t="n">
        <f aca="false">IF(A63&gt;Position2,C63*Position2*Einzellast2,B63*(Länge-Position2)*Einzellast2)</f>
        <v>26000.0000000001</v>
      </c>
      <c r="H63" s="93" t="n">
        <f aca="false">SUM(E63:G63)</f>
        <v>47075757.9428161</v>
      </c>
      <c r="I63" s="82" t="n">
        <f aca="false">A63</f>
        <v>11.2</v>
      </c>
    </row>
    <row r="64" customFormat="false" ht="15" hidden="false" customHeight="false" outlineLevel="0" collapsed="false">
      <c r="A64" s="87" t="n">
        <f aca="false">Länge/70+A63</f>
        <v>11.4</v>
      </c>
      <c r="B64" s="88" t="n">
        <f aca="false">A64/Länge</f>
        <v>0.814285714285714</v>
      </c>
      <c r="C64" s="89" t="n">
        <f aca="false">(Länge-A64)/Länge</f>
        <v>0.185714285714286</v>
      </c>
      <c r="D64" s="82"/>
      <c r="E64" s="90" t="n">
        <f aca="false">B64*C64*ständige_Last*Länge^2/2</f>
        <v>44461661.5250341</v>
      </c>
      <c r="F64" s="91" t="n">
        <f aca="false">IF(A64&gt;Position1,C64*Position1*Einzellast1,B64*(Länge-Position1)*Einzellast1)</f>
        <v>7428.57142857145</v>
      </c>
      <c r="G64" s="92" t="n">
        <f aca="false">IF(A64&gt;Position2,C64*Position2*Einzellast2,B64*(Länge-Position2)*Einzellast2)</f>
        <v>24142.8571428572</v>
      </c>
      <c r="H64" s="93" t="n">
        <f aca="false">SUM(E64:G64)</f>
        <v>44493232.9536056</v>
      </c>
      <c r="I64" s="82" t="n">
        <f aca="false">A64</f>
        <v>11.4</v>
      </c>
    </row>
    <row r="65" customFormat="false" ht="15" hidden="false" customHeight="false" outlineLevel="0" collapsed="false">
      <c r="A65" s="87" t="n">
        <f aca="false">Länge/70+A64</f>
        <v>11.6</v>
      </c>
      <c r="B65" s="88" t="n">
        <f aca="false">A65/Länge</f>
        <v>0.828571428571428</v>
      </c>
      <c r="C65" s="89" t="n">
        <f aca="false">(Länge-A65)/Länge</f>
        <v>0.171428571428572</v>
      </c>
      <c r="D65" s="82"/>
      <c r="E65" s="90" t="n">
        <f aca="false">B65*C65*ständige_Last*Länge^2/2</f>
        <v>41761560.6227041</v>
      </c>
      <c r="F65" s="91" t="n">
        <f aca="false">IF(A65&gt;Position1,C65*Position1*Einzellast1,B65*(Länge-Position1)*Einzellast1)</f>
        <v>6857.14285714288</v>
      </c>
      <c r="G65" s="92" t="n">
        <f aca="false">IF(A65&gt;Position2,C65*Position2*Einzellast2,B65*(Länge-Position2)*Einzellast2)</f>
        <v>22285.7142857144</v>
      </c>
      <c r="H65" s="93" t="n">
        <f aca="false">SUM(E65:G65)</f>
        <v>41790703.479847</v>
      </c>
      <c r="I65" s="82" t="n">
        <f aca="false">A65</f>
        <v>11.6</v>
      </c>
    </row>
    <row r="66" customFormat="false" ht="15" hidden="false" customHeight="false" outlineLevel="0" collapsed="false">
      <c r="A66" s="87" t="n">
        <f aca="false">Länge/70+A65</f>
        <v>11.8</v>
      </c>
      <c r="B66" s="88" t="n">
        <f aca="false">A66/Länge</f>
        <v>0.842857142857142</v>
      </c>
      <c r="C66" s="89" t="n">
        <f aca="false">(Länge-A66)/Länge</f>
        <v>0.157142857142858</v>
      </c>
      <c r="D66" s="82"/>
      <c r="E66" s="90" t="n">
        <f aca="false">B66*C66*ständige_Last*Länge^2/2</f>
        <v>38941455.2358261</v>
      </c>
      <c r="F66" s="91" t="n">
        <f aca="false">IF(A66&gt;Position1,C66*Position1*Einzellast1,B66*(Länge-Position1)*Einzellast1)</f>
        <v>6285.71428571431</v>
      </c>
      <c r="G66" s="92" t="n">
        <f aca="false">IF(A66&gt;Position2,C66*Position2*Einzellast2,B66*(Länge-Position2)*Einzellast2)</f>
        <v>20428.5714285715</v>
      </c>
      <c r="H66" s="93" t="n">
        <f aca="false">SUM(E66:G66)</f>
        <v>38968169.5215404</v>
      </c>
      <c r="I66" s="82" t="n">
        <f aca="false">A66</f>
        <v>11.8</v>
      </c>
    </row>
    <row r="67" customFormat="false" ht="15" hidden="false" customHeight="false" outlineLevel="0" collapsed="false">
      <c r="A67" s="87" t="n">
        <f aca="false">Länge/70+A66</f>
        <v>12</v>
      </c>
      <c r="B67" s="88" t="n">
        <f aca="false">A67/Länge</f>
        <v>0.857142857142856</v>
      </c>
      <c r="C67" s="89" t="n">
        <f aca="false">(Länge-A67)/Länge</f>
        <v>0.142857142857144</v>
      </c>
      <c r="D67" s="82"/>
      <c r="E67" s="90" t="n">
        <f aca="false">B67*C67*ständige_Last*Länge^2/2</f>
        <v>36001345.3644002</v>
      </c>
      <c r="F67" s="91" t="n">
        <f aca="false">IF(A67&gt;Position1,C67*Position1*Einzellast1,B67*(Länge-Position1)*Einzellast1)</f>
        <v>5714.28571428574</v>
      </c>
      <c r="G67" s="92" t="n">
        <f aca="false">IF(A67&gt;Position2,C67*Position2*Einzellast2,B67*(Länge-Position2)*Einzellast2)</f>
        <v>18571.4285714287</v>
      </c>
      <c r="H67" s="93" t="n">
        <f aca="false">SUM(E67:G67)</f>
        <v>36025631.0786859</v>
      </c>
      <c r="I67" s="82" t="n">
        <f aca="false">A67</f>
        <v>12</v>
      </c>
    </row>
    <row r="68" customFormat="false" ht="15" hidden="false" customHeight="false" outlineLevel="0" collapsed="false">
      <c r="A68" s="87" t="n">
        <f aca="false">Länge/70+A67</f>
        <v>12.2</v>
      </c>
      <c r="B68" s="88" t="n">
        <f aca="false">A68/Länge</f>
        <v>0.871428571428571</v>
      </c>
      <c r="C68" s="89" t="n">
        <f aca="false">(Länge-A68)/Länge</f>
        <v>0.128571428571429</v>
      </c>
      <c r="D68" s="82"/>
      <c r="E68" s="90" t="n">
        <f aca="false">B68*C68*ständige_Last*Länge^2/2</f>
        <v>32941231.0084262</v>
      </c>
      <c r="F68" s="91" t="n">
        <f aca="false">IF(A68&gt;Position1,C68*Position1*Einzellast1,B68*(Länge-Position1)*Einzellast1)</f>
        <v>5142.85714285718</v>
      </c>
      <c r="G68" s="92" t="n">
        <f aca="false">IF(A68&gt;Position2,C68*Position2*Einzellast2,B68*(Länge-Position2)*Einzellast2)</f>
        <v>16714.2857142858</v>
      </c>
      <c r="H68" s="93" t="n">
        <f aca="false">SUM(E68:G68)</f>
        <v>32963088.1512833</v>
      </c>
      <c r="I68" s="82" t="n">
        <f aca="false">A68</f>
        <v>12.2</v>
      </c>
    </row>
    <row r="69" customFormat="false" ht="15" hidden="false" customHeight="false" outlineLevel="0" collapsed="false">
      <c r="A69" s="87" t="n">
        <f aca="false">Länge/70+A68</f>
        <v>12.4</v>
      </c>
      <c r="B69" s="88" t="n">
        <f aca="false">A69/Länge</f>
        <v>0.885714285714285</v>
      </c>
      <c r="C69" s="89" t="n">
        <f aca="false">(Länge-A69)/Länge</f>
        <v>0.114285714285715</v>
      </c>
      <c r="D69" s="82"/>
      <c r="E69" s="90" t="n">
        <f aca="false">B69*C69*ständige_Last*Länge^2/2</f>
        <v>29761112.1679042</v>
      </c>
      <c r="F69" s="91" t="n">
        <f aca="false">IF(A69&gt;Position1,C69*Position1*Einzellast1,B69*(Länge-Position1)*Einzellast1)</f>
        <v>4571.42857142861</v>
      </c>
      <c r="G69" s="92" t="n">
        <f aca="false">IF(A69&gt;Position2,C69*Position2*Einzellast2,B69*(Länge-Position2)*Einzellast2)</f>
        <v>14857.142857143</v>
      </c>
      <c r="H69" s="93" t="n">
        <f aca="false">SUM(E69:G69)</f>
        <v>29780540.7393328</v>
      </c>
      <c r="I69" s="82" t="n">
        <f aca="false">A69</f>
        <v>12.4</v>
      </c>
    </row>
    <row r="70" customFormat="false" ht="15" hidden="false" customHeight="false" outlineLevel="0" collapsed="false">
      <c r="A70" s="87" t="n">
        <f aca="false">Länge/70+A69</f>
        <v>12.6</v>
      </c>
      <c r="B70" s="88" t="n">
        <f aca="false">A70/Länge</f>
        <v>0.899999999999999</v>
      </c>
      <c r="C70" s="89" t="n">
        <f aca="false">(Länge-A70)/Länge</f>
        <v>0.100000000000001</v>
      </c>
      <c r="D70" s="82"/>
      <c r="E70" s="90" t="n">
        <f aca="false">B70*C70*ständige_Last*Länge^2/2</f>
        <v>26460988.8428342</v>
      </c>
      <c r="F70" s="91" t="n">
        <f aca="false">IF(A70&gt;Position1,C70*Position1*Einzellast1,B70*(Länge-Position1)*Einzellast1)</f>
        <v>4000.00000000004</v>
      </c>
      <c r="G70" s="92" t="n">
        <f aca="false">IF(A70&gt;Position2,C70*Position2*Einzellast2,B70*(Länge-Position2)*Einzellast2)</f>
        <v>13000.0000000001</v>
      </c>
      <c r="H70" s="93" t="n">
        <f aca="false">SUM(E70:G70)</f>
        <v>26477988.8428342</v>
      </c>
      <c r="I70" s="82" t="n">
        <f aca="false">A70</f>
        <v>12.6</v>
      </c>
    </row>
    <row r="71" customFormat="false" ht="15" hidden="false" customHeight="false" outlineLevel="0" collapsed="false">
      <c r="A71" s="87" t="n">
        <f aca="false">Länge/70+A70</f>
        <v>12.8</v>
      </c>
      <c r="B71" s="88" t="n">
        <f aca="false">A71/Länge</f>
        <v>0.914285714285713</v>
      </c>
      <c r="C71" s="89" t="n">
        <f aca="false">(Länge-A71)/Länge</f>
        <v>0.0857142857142867</v>
      </c>
      <c r="D71" s="82"/>
      <c r="E71" s="90" t="n">
        <f aca="false">B71*C71*ständige_Last*Länge^2/2</f>
        <v>23040861.0332162</v>
      </c>
      <c r="F71" s="91" t="n">
        <f aca="false">IF(A71&gt;Position1,C71*Position1*Einzellast1,B71*(Länge-Position1)*Einzellast1)</f>
        <v>3428.57142857147</v>
      </c>
      <c r="G71" s="92" t="n">
        <f aca="false">IF(A71&gt;Position2,C71*Position2*Einzellast2,B71*(Länge-Position2)*Einzellast2)</f>
        <v>11142.8571428573</v>
      </c>
      <c r="H71" s="93" t="n">
        <f aca="false">SUM(E71:G71)</f>
        <v>23055432.4617877</v>
      </c>
      <c r="I71" s="82" t="n">
        <f aca="false">A71</f>
        <v>12.8</v>
      </c>
    </row>
    <row r="72" customFormat="false" ht="15" hidden="false" customHeight="false" outlineLevel="0" collapsed="false">
      <c r="A72" s="87" t="n">
        <f aca="false">Länge/70+A71</f>
        <v>13</v>
      </c>
      <c r="B72" s="88" t="n">
        <f aca="false">A72/Länge</f>
        <v>0.928571428571428</v>
      </c>
      <c r="C72" s="89" t="n">
        <f aca="false">(Länge-A72)/Länge</f>
        <v>0.0714285714285724</v>
      </c>
      <c r="D72" s="82"/>
      <c r="E72" s="90" t="n">
        <f aca="false">B72*C72*ständige_Last*Länge^2/2</f>
        <v>19500728.7390503</v>
      </c>
      <c r="F72" s="91" t="n">
        <f aca="false">IF(A72&gt;Position1,C72*Position1*Einzellast1,B72*(Länge-Position1)*Einzellast1)</f>
        <v>2857.1428571429</v>
      </c>
      <c r="G72" s="92" t="n">
        <f aca="false">IF(A72&gt;Position2,C72*Position2*Einzellast2,B72*(Länge-Position2)*Einzellast2)</f>
        <v>9285.71428571442</v>
      </c>
      <c r="H72" s="93" t="n">
        <f aca="false">SUM(E72:G72)</f>
        <v>19512871.5961931</v>
      </c>
      <c r="I72" s="82" t="n">
        <f aca="false">A72</f>
        <v>13</v>
      </c>
    </row>
    <row r="73" customFormat="false" ht="15" hidden="false" customHeight="false" outlineLevel="0" collapsed="false">
      <c r="A73" s="87" t="n">
        <f aca="false">Länge/70+A72</f>
        <v>13.2</v>
      </c>
      <c r="B73" s="88" t="n">
        <f aca="false">A73/Länge</f>
        <v>0.942857142857142</v>
      </c>
      <c r="C73" s="89" t="n">
        <f aca="false">(Länge-A73)/Länge</f>
        <v>0.0571428571428582</v>
      </c>
      <c r="D73" s="82"/>
      <c r="E73" s="90" t="n">
        <f aca="false">B73*C73*ständige_Last*Länge^2/2</f>
        <v>15840591.9603363</v>
      </c>
      <c r="F73" s="91" t="n">
        <f aca="false">IF(A73&gt;Position1,C73*Position1*Einzellast1,B73*(Länge-Position1)*Einzellast1)</f>
        <v>2285.71428571433</v>
      </c>
      <c r="G73" s="92" t="n">
        <f aca="false">IF(A73&gt;Position2,C73*Position2*Einzellast2,B73*(Länge-Position2)*Einzellast2)</f>
        <v>7428.57142857157</v>
      </c>
      <c r="H73" s="93" t="n">
        <f aca="false">SUM(E73:G73)</f>
        <v>15850306.2460506</v>
      </c>
      <c r="I73" s="82" t="n">
        <f aca="false">A73</f>
        <v>13.2</v>
      </c>
    </row>
    <row r="74" customFormat="false" ht="15" hidden="false" customHeight="false" outlineLevel="0" collapsed="false">
      <c r="A74" s="87" t="n">
        <f aca="false">Länge/70+A73</f>
        <v>13.4</v>
      </c>
      <c r="B74" s="88" t="n">
        <f aca="false">A74/Länge</f>
        <v>0.957142857142856</v>
      </c>
      <c r="C74" s="89" t="n">
        <f aca="false">(Länge-A74)/Länge</f>
        <v>0.042857142857144</v>
      </c>
      <c r="D74" s="82"/>
      <c r="E74" s="90" t="n">
        <f aca="false">B74*C74*ständige_Last*Länge^2/2</f>
        <v>12060450.6970743</v>
      </c>
      <c r="F74" s="91" t="n">
        <f aca="false">IF(A74&gt;Position1,C74*Position1*Einzellast1,B74*(Länge-Position1)*Einzellast1)</f>
        <v>1714.28571428576</v>
      </c>
      <c r="G74" s="92" t="n">
        <f aca="false">IF(A74&gt;Position2,C74*Position2*Einzellast2,B74*(Länge-Position2)*Einzellast2)</f>
        <v>5571.42857142872</v>
      </c>
      <c r="H74" s="93" t="n">
        <f aca="false">SUM(E74:G74)</f>
        <v>12067736.41136</v>
      </c>
      <c r="I74" s="82" t="n">
        <f aca="false">A74</f>
        <v>13.4</v>
      </c>
    </row>
    <row r="75" customFormat="false" ht="15" hidden="false" customHeight="false" outlineLevel="0" collapsed="false">
      <c r="A75" s="87" t="n">
        <f aca="false">Länge/70+A74</f>
        <v>13.6</v>
      </c>
      <c r="B75" s="88" t="n">
        <f aca="false">A75/Länge</f>
        <v>0.97142857142857</v>
      </c>
      <c r="C75" s="89" t="n">
        <f aca="false">(Länge-A75)/Länge</f>
        <v>0.0285714285714297</v>
      </c>
      <c r="D75" s="82"/>
      <c r="E75" s="90" t="n">
        <f aca="false">B75*C75*ständige_Last*Länge^2/2</f>
        <v>8160304.94926433</v>
      </c>
      <c r="F75" s="91" t="n">
        <f aca="false">IF(A75&gt;Position1,C75*Position1*Einzellast1,B75*(Länge-Position1)*Einzellast1)</f>
        <v>1142.85714285719</v>
      </c>
      <c r="G75" s="92" t="n">
        <f aca="false">IF(A75&gt;Position2,C75*Position2*Einzellast2,B75*(Länge-Position2)*Einzellast2)</f>
        <v>3714.28571428587</v>
      </c>
      <c r="H75" s="93" t="n">
        <f aca="false">SUM(E75:G75)</f>
        <v>8165162.09212147</v>
      </c>
      <c r="I75" s="82" t="n">
        <f aca="false">A75</f>
        <v>13.6</v>
      </c>
    </row>
    <row r="76" customFormat="false" ht="15" hidden="false" customHeight="false" outlineLevel="0" collapsed="false">
      <c r="A76" s="87" t="n">
        <f aca="false">Länge/70+A75</f>
        <v>13.8</v>
      </c>
      <c r="B76" s="88" t="n">
        <f aca="false">A76/Länge</f>
        <v>0.985714285714285</v>
      </c>
      <c r="C76" s="89" t="n">
        <f aca="false">(Länge-A76)/Länge</f>
        <v>0.0142857142857155</v>
      </c>
      <c r="D76" s="82"/>
      <c r="E76" s="90" t="n">
        <f aca="false">B76*C76*ständige_Last*Länge^2/2</f>
        <v>4140154.71690635</v>
      </c>
      <c r="F76" s="91" t="n">
        <f aca="false">IF(A76&gt;Position1,C76*Position1*Einzellast1,B76*(Länge-Position1)*Einzellast1)</f>
        <v>571.42857142862</v>
      </c>
      <c r="G76" s="92" t="n">
        <f aca="false">IF(A76&gt;Position2,C76*Position2*Einzellast2,B76*(Länge-Position2)*Einzellast2)</f>
        <v>1857.14285714302</v>
      </c>
      <c r="H76" s="93" t="n">
        <f aca="false">SUM(E76:G76)</f>
        <v>4142583.28833492</v>
      </c>
      <c r="I76" s="82" t="n">
        <f aca="false">A76</f>
        <v>13.8</v>
      </c>
    </row>
    <row r="77" customFormat="false" ht="15.75" hidden="false" customHeight="false" outlineLevel="0" collapsed="false">
      <c r="A77" s="95" t="n">
        <f aca="false">Länge/70+A76</f>
        <v>14</v>
      </c>
      <c r="B77" s="96" t="n">
        <f aca="false">A77/Länge</f>
        <v>0.999999999999999</v>
      </c>
      <c r="C77" s="97" t="n">
        <f aca="false">(Länge-A77)/Länge</f>
        <v>0</v>
      </c>
      <c r="D77" s="82"/>
      <c r="E77" s="98" t="n">
        <f aca="false">B77*C77*ständige_Last*Länge^2/2</f>
        <v>0</v>
      </c>
      <c r="F77" s="99" t="n">
        <f aca="false">IF(A77&gt;Position1,C77*Position1*Einzellast1,B77*(Länge-Position1)*Einzellast1)</f>
        <v>0</v>
      </c>
      <c r="G77" s="100" t="n">
        <f aca="false">IF(A77&gt;Position2,C77*Position2*Einzellast2,B77*(Länge-Position2)*Einzellast2)</f>
        <v>0</v>
      </c>
      <c r="H77" s="101" t="n">
        <f aca="false">SUM(E77:G77)</f>
        <v>0</v>
      </c>
      <c r="I77" s="82" t="n">
        <f aca="false">A77</f>
        <v>14</v>
      </c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511805555555555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&amp;LMarkus Pichler
1331070&amp;C&amp;P/&amp;N&amp;RErgebnisse für Momente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Markus Pichler</cp:lastModifiedBy>
  <cp:lastPrinted>2013-11-10T23:43:17Z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