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jpeg" PartName="/xl/media/image1.jpe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localSheetId="2" name="_xlnm.Print_Area" vbProcedure="false">Momente!$B$2:$I$78</definedName>
    <definedName function="false" hidden="false" name="Auflast" vbProcedure="false">Ergebnisse!$H$9</definedName>
    <definedName function="false" hidden="false" name="Breite" vbProcedure="false">'Eingabe QS'!$I$8</definedName>
    <definedName function="false" hidden="false" name="Dicke" vbProcedure="false">'Eingabe QS'!$I$10</definedName>
    <definedName function="false" hidden="false" name="Ergebnisse" vbProcedure="false">Ergebnisse!$C$23:$J$29</definedName>
    <definedName function="false" hidden="false" name="Flanschdicke" vbProcedure="false">'Eingabe QS'!$I$12</definedName>
    <definedName function="false" hidden="false" name="gamma" vbProcedure="false">'Eingabe QS'!$I$14</definedName>
    <definedName function="false" hidden="false" name="Gewicht" vbProcedure="false">'Eingabe QS'!$I$25</definedName>
    <definedName function="false" hidden="false" name="Höhe" vbProcedure="false">'Eingabe QS'!$I$6</definedName>
    <definedName function="false" hidden="false" name="L" vbProcedure="false">Ergebnisse!$H$7</definedName>
    <definedName function="false" hidden="false" name="Last1" vbProcedure="false">Ergebnisse!$H$11</definedName>
    <definedName function="false" hidden="false" name="Last2" vbProcedure="false">Ergebnisse!$H$15</definedName>
    <definedName function="false" hidden="false" name="Nutzereingabe" vbProcedure="false">Ergebnisse!$C$6:$J$20</definedName>
    <definedName function="false" hidden="false" name="Pos.1" vbProcedure="false">Ergebnisse!$H$13</definedName>
    <definedName function="false" hidden="false" name="Pos.2" vbProcedure="false">Ergebnisse!$H$17</definedName>
    <definedName function="false" hidden="false" name="Querschnitt" vbProcedure="false">'Eingabe QS'!$I$21</definedName>
    <definedName function="false" hidden="false" name="Stegdicke" vbProcedure="false">'Eingabe QS'!$I$10</definedName>
    <definedName function="false" hidden="false" name="Trägerangaben" vbProcedure="false">'Eingabe QS'!$B$5:$K$17</definedName>
    <definedName function="false" hidden="false" name="Trägerergebnisse" vbProcedure="false">'Eingabe QS'!$B$20:$K$26</definedName>
    <definedName function="false" hidden="false" name="Wichte" vbProcedure="false">'Eingabe QS'!$I$14</definedName>
    <definedName function="false" hidden="false" localSheetId="2" name="_xlnm.Print_Area" vbProcedure="false">Momente!$B$2:$I$78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<sst xmlns="http://schemas.openxmlformats.org/spreadsheetml/2006/main" count="89" uniqueCount="63">
  <si>
    <t>Einfache statische Berechnung eines Einfeldträgers</t>
  </si>
  <si>
    <t>Bitte geben sie folgende Werte ein:</t>
  </si>
  <si>
    <t>Gesamtlänge des Einfeldträgers</t>
  </si>
  <si>
    <t>L=</t>
  </si>
  <si>
    <t>[m]</t>
  </si>
  <si>
    <t>Auflast</t>
  </si>
  <si>
    <r>
      <t>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</si>
  <si>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</si>
  <si>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</si>
  <si>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</si>
  <si>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</si>
  <si>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</si>
  <si>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</si>
  <si>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</si>
  <si>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</si>
  <si>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</si>
  <si>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</si>
  <si>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Unausgefüllte Eingabefelder:</t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</si>
  <si>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</si>
  <si>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</si>
  <si>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</si>
  <si>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</si>
  <si>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</si>
  <si>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</si>
  <si>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[N/mm²]</t>
  </si>
  <si>
    <t>an der Stelle: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</si>
  <si>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</si>
  <si>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Diagramm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</si>
  <si>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</si>
  <si>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</si>
  <si>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</si>
  <si>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</si>
  <si>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</si>
  <si>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</si>
  <si>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</si>
  <si>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</si>
  <si>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</si>
  <si>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</si>
  <si>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</si>
  <si>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γ=</t>
  </si>
  <si>
    <t>[N/m³]</t>
  </si>
  <si>
    <t>Fläche des Querschnitts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</si>
  <si>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</si>
  <si>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</si>
  <si>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</si>
  <si>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</si>
  <si>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</si>
  <si>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</si>
  <si>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</si>
  <si>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</si>
  <si>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</si>
  <si>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</si>
  <si>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der Brücke</t>
  </si>
  <si>
    <r>
      <t>Eigengewicht und Auflast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</si>
  <si>
    <r>
      <t>Einzellast 1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</si>
  <si>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Einzellast 2 P</t>
    </r>
    <r>
      <rPr>
        <vertAlign val="subscript"/>
        <sz val="11"/>
        <color rgb="FF000000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</si>
  <si>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</si>
  <si>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</si>
  <si>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</si>
  <si>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</si>
  <si>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</si>
  <si>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</si>
  <si>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1"/>
        <color rgb="FF000000"/>
        <rFont val="Calibri"/>
        <family val="2"/>
        <charset val="1"/>
      </rPr>
      <t>ges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</si>
</sst>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\-MMM"/>
    <numFmt numFmtId="166" formatCode="0.0"/>
    <numFmt numFmtId="167" formatCode="0.00"/>
    <numFmt numFmtId="168" formatCode="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8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4"/>
      <color rgb="FF595959"/>
      <name val="Calibri"/>
      <family val="2"/>
    </font>
    <font>
      <sz val="9"/>
      <color rgb="FF595959"/>
      <name val="Calibri"/>
      <family val="2"/>
    </font>
    <font>
      <sz val="10"/>
      <color rgb="FF595959"/>
      <name val="Calibri"/>
      <family val="2"/>
    </font>
    <font>
      <vertAlign val="superscript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548235"/>
        <bgColor rgb="FF339966"/>
      </patternFill>
    </fill>
    <fill>
      <patternFill patternType="solid">
        <fgColor rgb="FFFF0000"/>
        <bgColor rgb="FF993300"/>
      </patternFill>
    </fill>
    <fill>
      <patternFill patternType="solid">
        <fgColor rgb="FFBFBFBF"/>
        <bgColor rgb="FFD9D9D9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tru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tru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tru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true"/>
    </xf>
    <xf numFmtId="166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8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7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0" fillId="0" borderId="9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7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6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8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false" hidden="true"/>
    </xf>
    <xf numFmtId="164" fontId="0" fillId="4" borderId="10" xfId="0" applyFont="true" applyBorder="true" applyAlignment="true" applyProtection="true">
      <alignment horizontal="general" vertical="center" textRotation="0" wrapText="true" indent="0" shrinkToFit="false"/>
      <protection locked="false" hidden="tru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4" borderId="10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0" fillId="0" borderId="10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0" fillId="4" borderId="10" xfId="0" applyFont="true" applyBorder="true" applyAlignment="false" applyProtection="true">
      <alignment horizontal="general" vertical="bottom" textRotation="0" wrapText="false" indent="0" shrinkToFit="false"/>
      <protection locked="false" hidden="true"/>
    </xf>
    <xf numFmtId="167" fontId="0" fillId="0" borderId="10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6" fontId="0" fillId="0" borderId="10" xfId="0" applyFont="false" applyBorder="true" applyAlignment="false" applyProtection="true">
      <alignment horizontal="general" vertical="bottom" textRotation="0" wrapText="false" indent="0" shrinkToFit="false"/>
      <protection locked="false" hidden="tru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sz val="11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BFBFBF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sz="1400">
                <a:solidFill>
                  <a:srgbClr val="595959"/>
                </a:solidFill>
                <a:latin typeface="Calibri"/>
              </a:rPr>
              <a:t>Momentenverlauf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momente!$F$6:$F$7</c:f>
              <c:strCache>
                <c:ptCount val="1"/>
                <c:pt idx="0">
                  <c:v>Md [N/m]</c:v>
                </c:pt>
              </c:strCache>
            </c:strRef>
          </c:tx>
          <c:spPr>
            <a:solidFill>
              <a:srgbClr val="5b9bd5"/>
            </a:solidFill>
            <a:ln w="28440">
              <a:solidFill>
                <a:srgbClr val="5b9bd5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momente!$B$8:$B$78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momente!$F$8:$F$78</c:f>
              <c:numCache>
                <c:formatCode>General</c:formatCode>
                <c:ptCount val="71"/>
                <c:pt idx="0">
                  <c:v>0</c:v>
                </c:pt>
                <c:pt idx="1">
                  <c:v>5687.16906</c:v>
                </c:pt>
                <c:pt idx="2">
                  <c:v>11209.49264</c:v>
                </c:pt>
                <c:pt idx="3">
                  <c:v>16566.97074</c:v>
                </c:pt>
                <c:pt idx="4">
                  <c:v>21759.60336</c:v>
                </c:pt>
                <c:pt idx="5">
                  <c:v>26787.3905</c:v>
                </c:pt>
                <c:pt idx="6">
                  <c:v>31650.33216</c:v>
                </c:pt>
                <c:pt idx="7">
                  <c:v>36348.42834</c:v>
                </c:pt>
                <c:pt idx="8">
                  <c:v>40881.67904</c:v>
                </c:pt>
                <c:pt idx="9">
                  <c:v>45250.08426</c:v>
                </c:pt>
                <c:pt idx="10">
                  <c:v>49453.644</c:v>
                </c:pt>
                <c:pt idx="11">
                  <c:v>53492.35826</c:v>
                </c:pt>
                <c:pt idx="12">
                  <c:v>57366.22704</c:v>
                </c:pt>
                <c:pt idx="13">
                  <c:v>61075.25034</c:v>
                </c:pt>
                <c:pt idx="14">
                  <c:v>64619.42816</c:v>
                </c:pt>
                <c:pt idx="15">
                  <c:v>67998.7605</c:v>
                </c:pt>
                <c:pt idx="16">
                  <c:v>71213.24736</c:v>
                </c:pt>
                <c:pt idx="17">
                  <c:v>74262.88874</c:v>
                </c:pt>
                <c:pt idx="18">
                  <c:v>77147.68464</c:v>
                </c:pt>
                <c:pt idx="19">
                  <c:v>79867.63506</c:v>
                </c:pt>
                <c:pt idx="20">
                  <c:v>82422.74</c:v>
                </c:pt>
                <c:pt idx="21">
                  <c:v>84812.99946</c:v>
                </c:pt>
                <c:pt idx="22">
                  <c:v>87038.41344</c:v>
                </c:pt>
                <c:pt idx="23">
                  <c:v>89098.98194</c:v>
                </c:pt>
                <c:pt idx="24">
                  <c:v>90994.70496</c:v>
                </c:pt>
                <c:pt idx="25">
                  <c:v>92725.5825</c:v>
                </c:pt>
                <c:pt idx="26">
                  <c:v>94291.61456</c:v>
                </c:pt>
                <c:pt idx="27">
                  <c:v>95692.80114</c:v>
                </c:pt>
                <c:pt idx="28">
                  <c:v>96929.14224</c:v>
                </c:pt>
                <c:pt idx="29">
                  <c:v>98000.63786</c:v>
                </c:pt>
                <c:pt idx="30">
                  <c:v>98907.288</c:v>
                </c:pt>
                <c:pt idx="31">
                  <c:v>99649.09266</c:v>
                </c:pt>
                <c:pt idx="32">
                  <c:v>100226.05184</c:v>
                </c:pt>
                <c:pt idx="33">
                  <c:v>100638.16554</c:v>
                </c:pt>
                <c:pt idx="34">
                  <c:v>100885.43376</c:v>
                </c:pt>
                <c:pt idx="35">
                  <c:v>100967.8565</c:v>
                </c:pt>
                <c:pt idx="36">
                  <c:v>100885.43376</c:v>
                </c:pt>
                <c:pt idx="37">
                  <c:v>100638.16554</c:v>
                </c:pt>
                <c:pt idx="38">
                  <c:v>100226.05184</c:v>
                </c:pt>
                <c:pt idx="39">
                  <c:v>99649.09266</c:v>
                </c:pt>
                <c:pt idx="40">
                  <c:v>98907.288</c:v>
                </c:pt>
                <c:pt idx="41">
                  <c:v>98000.63786</c:v>
                </c:pt>
                <c:pt idx="42">
                  <c:v>96929.14224</c:v>
                </c:pt>
                <c:pt idx="43">
                  <c:v>95692.80114</c:v>
                </c:pt>
                <c:pt idx="44">
                  <c:v>94291.61456</c:v>
                </c:pt>
                <c:pt idx="45">
                  <c:v>92725.5825</c:v>
                </c:pt>
                <c:pt idx="46">
                  <c:v>90994.70496</c:v>
                </c:pt>
                <c:pt idx="47">
                  <c:v>89098.98194</c:v>
                </c:pt>
                <c:pt idx="48">
                  <c:v>87038.41344</c:v>
                </c:pt>
                <c:pt idx="49">
                  <c:v>84812.99946</c:v>
                </c:pt>
                <c:pt idx="50">
                  <c:v>82422.7400000001</c:v>
                </c:pt>
                <c:pt idx="51">
                  <c:v>79867.6350600001</c:v>
                </c:pt>
                <c:pt idx="52">
                  <c:v>77147.6846400001</c:v>
                </c:pt>
                <c:pt idx="53">
                  <c:v>74262.8887400001</c:v>
                </c:pt>
                <c:pt idx="54">
                  <c:v>71213.2473600001</c:v>
                </c:pt>
                <c:pt idx="55">
                  <c:v>67998.7605000001</c:v>
                </c:pt>
                <c:pt idx="56">
                  <c:v>64619.4281600001</c:v>
                </c:pt>
                <c:pt idx="57">
                  <c:v>61075.2503400002</c:v>
                </c:pt>
                <c:pt idx="58">
                  <c:v>57366.2270400002</c:v>
                </c:pt>
                <c:pt idx="59">
                  <c:v>53492.3582600002</c:v>
                </c:pt>
                <c:pt idx="60">
                  <c:v>49453.6440000002</c:v>
                </c:pt>
                <c:pt idx="61">
                  <c:v>45250.0842600003</c:v>
                </c:pt>
                <c:pt idx="62">
                  <c:v>40881.6790400003</c:v>
                </c:pt>
                <c:pt idx="63">
                  <c:v>36348.4283400003</c:v>
                </c:pt>
                <c:pt idx="64">
                  <c:v>31650.3321600003</c:v>
                </c:pt>
                <c:pt idx="65">
                  <c:v>26787.3905000003</c:v>
                </c:pt>
                <c:pt idx="66">
                  <c:v>21759.6033600004</c:v>
                </c:pt>
                <c:pt idx="67">
                  <c:v>16566.9707400004</c:v>
                </c:pt>
                <c:pt idx="68">
                  <c:v>11209.4926400004</c:v>
                </c:pt>
                <c:pt idx="69">
                  <c:v>5687.16906000048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momente!$G$6:$G$7</c:f>
              <c:strCache>
                <c:ptCount val="1"/>
                <c:pt idx="0">
                  <c:v>Mz1 [N/m]</c:v>
                </c:pt>
              </c:strCache>
            </c:strRef>
          </c:tx>
          <c:spPr>
            <a:solidFill>
              <a:srgbClr val="ed7d31"/>
            </a:solidFill>
            <a:ln w="28440">
              <a:solidFill>
                <a:srgbClr val="ed7d31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momente!$B$8:$B$78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momente!$G$8:$G$78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momente!$H$6:$H$7</c:f>
              <c:strCache>
                <c:ptCount val="1"/>
                <c:pt idx="0">
                  <c:v>Mz2 [N/m]</c:v>
                </c:pt>
              </c:strCache>
            </c:strRef>
          </c:tx>
          <c:spPr>
            <a:solidFill>
              <a:srgbClr val="a5a5a5"/>
            </a:solidFill>
            <a:ln w="28440">
              <a:solidFill>
                <a:srgbClr val="a5a5a5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momente!$B$8:$B$78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momente!$H$8:$H$78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momente!$I$6:$I$7</c:f>
              <c:strCache>
                <c:ptCount val="1"/>
                <c:pt idx="0">
                  <c:v>Mges [N/m]</c:v>
                </c:pt>
              </c:strCache>
            </c:strRef>
          </c:tx>
          <c:spPr>
            <a:solidFill>
              <a:srgbClr val="ffc000"/>
            </a:solidFill>
            <a:ln w="28440">
              <a:solidFill>
                <a:srgbClr val="ffc000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momente!$B$8:$B$78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momente!$I$8:$I$78</c:f>
              <c:numCache>
                <c:formatCode>General</c:formatCode>
                <c:ptCount val="71"/>
                <c:pt idx="0">
                  <c:v>0</c:v>
                </c:pt>
                <c:pt idx="1">
                  <c:v>11258.5976314286</c:v>
                </c:pt>
                <c:pt idx="2">
                  <c:v>22352.3497828571</c:v>
                </c:pt>
                <c:pt idx="3">
                  <c:v>33281.2564542857</c:v>
                </c:pt>
                <c:pt idx="4">
                  <c:v>44045.3176457143</c:v>
                </c:pt>
                <c:pt idx="5">
                  <c:v>54644.5333571428</c:v>
                </c:pt>
                <c:pt idx="6">
                  <c:v>65078.9035885714</c:v>
                </c:pt>
                <c:pt idx="7">
                  <c:v>75348.42834</c:v>
                </c:pt>
                <c:pt idx="8">
                  <c:v>85453.1076114286</c:v>
                </c:pt>
                <c:pt idx="9">
                  <c:v>95392.9414028571</c:v>
                </c:pt>
                <c:pt idx="10">
                  <c:v>105167.929714286</c:v>
                </c:pt>
                <c:pt idx="11">
                  <c:v>110778.072545714</c:v>
                </c:pt>
                <c:pt idx="12">
                  <c:v>116223.369897143</c:v>
                </c:pt>
                <c:pt idx="13">
                  <c:v>121503.821768571</c:v>
                </c:pt>
                <c:pt idx="14">
                  <c:v>126619.42816</c:v>
                </c:pt>
                <c:pt idx="15">
                  <c:v>131570.189071429</c:v>
                </c:pt>
                <c:pt idx="16">
                  <c:v>136356.104502857</c:v>
                </c:pt>
                <c:pt idx="17">
                  <c:v>140977.174454286</c:v>
                </c:pt>
                <c:pt idx="18">
                  <c:v>145433.398925714</c:v>
                </c:pt>
                <c:pt idx="19">
                  <c:v>149724.777917143</c:v>
                </c:pt>
                <c:pt idx="20">
                  <c:v>153851.311428571</c:v>
                </c:pt>
                <c:pt idx="21">
                  <c:v>157812.99946</c:v>
                </c:pt>
                <c:pt idx="22">
                  <c:v>161609.842011429</c:v>
                </c:pt>
                <c:pt idx="23">
                  <c:v>165241.839082857</c:v>
                </c:pt>
                <c:pt idx="24">
                  <c:v>168708.990674286</c:v>
                </c:pt>
                <c:pt idx="25">
                  <c:v>172011.296785714</c:v>
                </c:pt>
                <c:pt idx="26">
                  <c:v>175148.757417143</c:v>
                </c:pt>
                <c:pt idx="27">
                  <c:v>178121.372568571</c:v>
                </c:pt>
                <c:pt idx="28">
                  <c:v>180929.14224</c:v>
                </c:pt>
                <c:pt idx="29">
                  <c:v>183572.066431429</c:v>
                </c:pt>
                <c:pt idx="30">
                  <c:v>186050.145142857</c:v>
                </c:pt>
                <c:pt idx="31">
                  <c:v>188363.378374286</c:v>
                </c:pt>
                <c:pt idx="32">
                  <c:v>190511.766125714</c:v>
                </c:pt>
                <c:pt idx="33">
                  <c:v>190495.308397143</c:v>
                </c:pt>
                <c:pt idx="34">
                  <c:v>188314.005188571</c:v>
                </c:pt>
                <c:pt idx="35">
                  <c:v>185967.8565</c:v>
                </c:pt>
                <c:pt idx="36">
                  <c:v>183456.862331429</c:v>
                </c:pt>
                <c:pt idx="37">
                  <c:v>180781.022682857</c:v>
                </c:pt>
                <c:pt idx="38">
                  <c:v>177940.337554286</c:v>
                </c:pt>
                <c:pt idx="39">
                  <c:v>174934.806945714</c:v>
                </c:pt>
                <c:pt idx="40">
                  <c:v>171764.430857143</c:v>
                </c:pt>
                <c:pt idx="41">
                  <c:v>168429.209288571</c:v>
                </c:pt>
                <c:pt idx="42">
                  <c:v>164929.14224</c:v>
                </c:pt>
                <c:pt idx="43">
                  <c:v>161264.229711429</c:v>
                </c:pt>
                <c:pt idx="44">
                  <c:v>157434.471702857</c:v>
                </c:pt>
                <c:pt idx="45">
                  <c:v>153439.868214286</c:v>
                </c:pt>
                <c:pt idx="46">
                  <c:v>149280.419245714</c:v>
                </c:pt>
                <c:pt idx="47">
                  <c:v>144956.124797143</c:v>
                </c:pt>
                <c:pt idx="48">
                  <c:v>140466.984868571</c:v>
                </c:pt>
                <c:pt idx="49">
                  <c:v>135812.99946</c:v>
                </c:pt>
                <c:pt idx="50">
                  <c:v>130994.168571429</c:v>
                </c:pt>
                <c:pt idx="51">
                  <c:v>126010.492202857</c:v>
                </c:pt>
                <c:pt idx="52">
                  <c:v>120861.970354286</c:v>
                </c:pt>
                <c:pt idx="53">
                  <c:v>115548.603025714</c:v>
                </c:pt>
                <c:pt idx="54">
                  <c:v>110070.390217143</c:v>
                </c:pt>
                <c:pt idx="55">
                  <c:v>104427.331928572</c:v>
                </c:pt>
                <c:pt idx="56">
                  <c:v>98619.4281600002</c:v>
                </c:pt>
                <c:pt idx="57">
                  <c:v>92646.6789114288</c:v>
                </c:pt>
                <c:pt idx="58">
                  <c:v>86509.0841828574</c:v>
                </c:pt>
                <c:pt idx="59">
                  <c:v>80206.643974286</c:v>
                </c:pt>
                <c:pt idx="60">
                  <c:v>73739.3582857146</c:v>
                </c:pt>
                <c:pt idx="61">
                  <c:v>67107.2271171433</c:v>
                </c:pt>
                <c:pt idx="62">
                  <c:v>60310.2504685718</c:v>
                </c:pt>
                <c:pt idx="63">
                  <c:v>53348.4283400005</c:v>
                </c:pt>
                <c:pt idx="64">
                  <c:v>46221.7607314291</c:v>
                </c:pt>
                <c:pt idx="65">
                  <c:v>38930.2476428577</c:v>
                </c:pt>
                <c:pt idx="66">
                  <c:v>31473.8890742863</c:v>
                </c:pt>
                <c:pt idx="67">
                  <c:v>23852.6850257149</c:v>
                </c:pt>
                <c:pt idx="68">
                  <c:v>16066.6354971435</c:v>
                </c:pt>
                <c:pt idx="69">
                  <c:v>8115.74048857211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0"/>
        <c:axId val="84866707"/>
        <c:axId val="37668400"/>
      </c:lineChart>
      <c:catAx>
        <c:axId val="848667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sz="1000">
                    <a:solidFill>
                      <a:srgbClr val="595959"/>
                    </a:solidFill>
                    <a:latin typeface="Calibri"/>
                  </a:rPr>
                  <a:t>Momentenposition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crossAx val="37668400"/>
        <c:crosses val="autoZero"/>
        <c:auto val="1"/>
        <c:lblAlgn val="ctr"/>
        <c:lblOffset val="100"/>
      </c:catAx>
      <c:valAx>
        <c:axId val="3766840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00">
                    <a:solidFill>
                      <a:srgbClr val="595959"/>
                    </a:solidFill>
                    <a:latin typeface="Calibri"/>
                  </a:rPr>
                  <a:t>Moment</a:t>
                </a:r>
              </a:p>
            </c:rich>
          </c:tx>
          <c:layout/>
        </c:title>
        <c:majorTickMark val="none"/>
        <c:minorTickMark val="none"/>
        <c:tickLblPos val="nextTo"/>
        <c:spPr>
          <a:ln w="6480">
            <a:noFill/>
          </a:ln>
        </c:spPr>
        <c:crossAx val="84866707"/>
        <c:crosses val="autoZero"/>
      </c:val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9360">
      <a:solidFill>
        <a:srgbClr val="000000"/>
      </a:solidFill>
      <a:round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jpe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31680</xdr:colOff>
      <xdr:row>30</xdr:row>
      <xdr:rowOff>234000</xdr:rowOff>
    </xdr:from>
    <xdr:to>
      <xdr:col>9</xdr:col>
      <xdr:colOff>788400</xdr:colOff>
      <xdr:row>60</xdr:row>
      <xdr:rowOff>181440</xdr:rowOff>
    </xdr:to>
    <xdr:graphicFrame>
      <xdr:nvGraphicFramePr>
        <xdr:cNvPr id="0" name="Diagramm 1"/>
        <xdr:cNvGraphicFramePr/>
      </xdr:nvGraphicFramePr>
      <xdr:xfrm>
        <a:off x="1643040" y="6625080"/>
        <a:ext cx="8878320" cy="570996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36360</xdr:colOff>
      <xdr:row>29</xdr:row>
      <xdr:rowOff>6840</xdr:rowOff>
    </xdr:from>
    <xdr:to>
      <xdr:col>10</xdr:col>
      <xdr:colOff>779040</xdr:colOff>
      <xdr:row>58</xdr:row>
      <xdr:rowOff>132480</xdr:rowOff>
    </xdr:to>
    <xdr:pic>
      <xdr:nvPicPr>
        <xdr:cNvPr id="1" name="Grafik 1" descr=""/>
        <xdr:cNvPicPr/>
      </xdr:nvPicPr>
      <xdr:blipFill>
        <a:blip r:embed="rId1"/>
        <a:stretch/>
      </xdr:blipFill>
      <xdr:spPr>
        <a:xfrm>
          <a:off x="842040" y="5969160"/>
          <a:ext cx="10011600" cy="56502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M6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3" hidden="false" style="1" width="11.4183673469388" collapsed="true"/>
    <col min="4" max="4" hidden="false" style="1" width="47.0051020408163" collapsed="true"/>
    <col min="5" max="7" hidden="false" style="1" width="11.4183673469388" collapsed="true"/>
    <col min="8" max="8" hidden="false" style="1" width="10.9948979591837" collapsed="true"/>
    <col min="9" max="12" hidden="false" style="1" width="11.4183673469388" collapsed="true"/>
    <col min="13" max="13" hidden="false" style="1" width="11.5204081632653" collapsed="true"/>
    <col min="14" max="1025" hidden="false" style="1" width="11.4183673469388" collapsed="true"/>
  </cols>
  <sheetData>
    <row r="1" customFormat="false" ht="15" hidden="false" customHeight="false" outlineLevel="0" collapsed="false">
      <c r="B1" s="0"/>
      <c r="C1" s="0"/>
      <c r="D1" s="0"/>
      <c r="E1" s="0"/>
      <c r="F1" s="0"/>
      <c r="G1" s="0"/>
      <c r="H1" s="0"/>
      <c r="I1" s="0"/>
      <c r="J1" s="0"/>
      <c r="K1" s="0"/>
      <c r="L1"/>
      <c r="M1" s="0"/>
    </row>
    <row r="2" customFormat="false" ht="15" hidden="false" customHeight="false" outlineLevel="0" collapsed="false">
      <c r="B2" s="2"/>
      <c r="C2" s="3"/>
      <c r="D2" s="3"/>
      <c r="E2" s="3"/>
      <c r="F2" s="3"/>
      <c r="G2" s="3"/>
      <c r="H2" s="3"/>
      <c r="I2" s="3"/>
      <c r="J2" s="3"/>
      <c r="K2" s="4"/>
      <c r="M2" s="0"/>
    </row>
    <row r="3" customFormat="false" ht="23.25" hidden="false" customHeight="false" outlineLevel="0" collapsed="false">
      <c r="B3" s="5"/>
      <c r="C3" s="6" t="s">
        <v>0</v>
      </c>
      <c r="D3" s="6"/>
      <c r="E3" s="6"/>
      <c r="F3" s="6"/>
      <c r="G3" s="6"/>
      <c r="H3" s="6"/>
      <c r="I3" s="6"/>
      <c r="J3" s="6"/>
      <c r="K3" s="7"/>
      <c r="M3" s="0"/>
    </row>
    <row r="4" customFormat="false" ht="15" hidden="false" customHeight="false" outlineLevel="0" collapsed="false">
      <c r="B4" s="5"/>
      <c r="C4" s="8"/>
      <c r="D4" s="8"/>
      <c r="E4" s="8"/>
      <c r="F4" s="8"/>
      <c r="G4" s="8"/>
      <c r="H4" s="8"/>
      <c r="I4" s="8"/>
      <c r="J4" s="8"/>
      <c r="K4" s="7"/>
      <c r="M4" s="0"/>
    </row>
    <row r="5" customFormat="false" ht="18.75" hidden="false" customHeight="false" outlineLevel="0" collapsed="false">
      <c r="B5" s="5"/>
      <c r="C5" s="8"/>
      <c r="D5" s="9" t="s">
        <v>1</v>
      </c>
      <c r="E5" s="8"/>
      <c r="F5" s="8"/>
      <c r="G5" s="8"/>
      <c r="H5" s="8"/>
      <c r="I5" s="8"/>
      <c r="J5" s="8"/>
      <c r="K5" s="7"/>
      <c r="M5" s="10"/>
    </row>
    <row r="6" customFormat="false" ht="15.75" hidden="false" customHeight="false" outlineLevel="0" collapsed="false">
      <c r="B6" s="5"/>
      <c r="C6" s="2"/>
      <c r="D6" s="3"/>
      <c r="E6" s="3"/>
      <c r="F6" s="3"/>
      <c r="G6" s="3"/>
      <c r="H6" s="3"/>
      <c r="I6" s="3"/>
      <c r="J6" s="4"/>
      <c r="K6" s="7"/>
      <c r="M6" s="0"/>
    </row>
    <row r="7" customFormat="false" ht="15.75" hidden="false" customHeight="false" outlineLevel="0" collapsed="false">
      <c r="B7" s="5"/>
      <c r="C7" s="5"/>
      <c r="D7" s="8" t="s">
        <v>2</v>
      </c>
      <c r="E7" s="8"/>
      <c r="F7" s="8"/>
      <c r="G7" s="11" t="s">
        <v>3</v>
      </c>
      <c r="H7" s="12" t="n">
        <v>14</v>
      </c>
      <c r="I7" s="8" t="s">
        <v>4</v>
      </c>
      <c r="J7" s="7"/>
      <c r="K7" s="7"/>
      <c r="M7" s="1" t="n">
        <v>3.5</v>
      </c>
    </row>
    <row r="8" customFormat="false" ht="15.75" hidden="false" customHeight="false" outlineLevel="0" collapsed="false">
      <c r="B8" s="5"/>
      <c r="C8" s="5"/>
      <c r="D8" s="8"/>
      <c r="E8" s="8"/>
      <c r="F8" s="8"/>
      <c r="G8" s="11"/>
      <c r="H8" s="8"/>
      <c r="I8" s="8"/>
      <c r="J8" s="7"/>
      <c r="K8" s="7"/>
      <c r="M8" s="1" t="n">
        <v>7</v>
      </c>
    </row>
    <row r="9" customFormat="false" ht="18.75" hidden="false" customHeight="false" outlineLevel="0" collapsed="false">
      <c r="B9" s="5"/>
      <c r="C9" s="5"/>
      <c r="D9" s="8" t="s">
        <v>5</v>
      </c>
      <c r="E9" s="8"/>
      <c r="F9" s="8"/>
      <c r="G9" s="11" t="s">
        <v>6</v>
      </c>
      <c r="H9" s="13" t="n">
        <v>3000</v>
      </c>
      <c r="I9" s="8" t="s">
        <v>7</v>
      </c>
      <c r="J9" s="7"/>
      <c r="K9" s="7"/>
      <c r="M9" s="1" t="n">
        <v>10.5</v>
      </c>
    </row>
    <row r="10" customFormat="false" ht="15.75" hidden="false" customHeight="false" outlineLevel="0" collapsed="false">
      <c r="B10" s="5"/>
      <c r="C10" s="5"/>
      <c r="D10" s="8"/>
      <c r="E10" s="8"/>
      <c r="F10" s="8"/>
      <c r="G10" s="11"/>
      <c r="H10" s="8"/>
      <c r="I10" s="8"/>
      <c r="J10" s="7"/>
      <c r="K10" s="7"/>
      <c r="M10" s="1" t="n">
        <v>14</v>
      </c>
    </row>
    <row r="11" customFormat="false" ht="18.75" hidden="false" customHeight="false" outlineLevel="0" collapsed="false">
      <c r="B11" s="5"/>
      <c r="C11" s="5"/>
      <c r="D11" s="8" t="s">
        <v>8</v>
      </c>
      <c r="E11" s="8"/>
      <c r="F11" s="8"/>
      <c r="G11" s="11" t="s">
        <v>9</v>
      </c>
      <c r="H11" s="14" t="n">
        <v>20000</v>
      </c>
      <c r="I11" s="8" t="s">
        <v>10</v>
      </c>
      <c r="J11" s="7"/>
      <c r="K11" s="7"/>
    </row>
    <row r="12" customFormat="false" ht="15.75" hidden="false" customHeight="false" outlineLevel="0" collapsed="false">
      <c r="B12" s="5"/>
      <c r="C12" s="5"/>
      <c r="D12" s="8"/>
      <c r="E12" s="8"/>
      <c r="F12" s="8"/>
      <c r="G12" s="11"/>
      <c r="H12" s="8"/>
      <c r="I12" s="8"/>
      <c r="J12" s="7"/>
      <c r="K12" s="7"/>
    </row>
    <row r="13" customFormat="false" ht="18.75" hidden="false" customHeight="false" outlineLevel="0" collapsed="false">
      <c r="B13" s="5"/>
      <c r="C13" s="5"/>
      <c r="D13" s="8" t="s">
        <v>11</v>
      </c>
      <c r="E13" s="8"/>
      <c r="F13" s="8"/>
      <c r="G13" s="11" t="s">
        <v>12</v>
      </c>
      <c r="H13" s="12" t="n">
        <v>2</v>
      </c>
      <c r="I13" s="8" t="s">
        <v>4</v>
      </c>
      <c r="J13" s="7"/>
      <c r="K13" s="7"/>
    </row>
    <row r="14" customFormat="false" ht="15.75" hidden="false" customHeight="false" outlineLevel="0" collapsed="false">
      <c r="B14" s="5"/>
      <c r="C14" s="5"/>
      <c r="D14" s="8"/>
      <c r="E14" s="8"/>
      <c r="F14" s="8"/>
      <c r="G14" s="11"/>
      <c r="H14" s="8"/>
      <c r="I14" s="8"/>
      <c r="J14" s="7"/>
      <c r="K14" s="7"/>
    </row>
    <row r="15" customFormat="false" ht="18.75" hidden="false" customHeight="false" outlineLevel="0" collapsed="false">
      <c r="B15" s="5"/>
      <c r="C15" s="5"/>
      <c r="D15" s="8" t="s">
        <v>13</v>
      </c>
      <c r="E15" s="8"/>
      <c r="F15" s="8"/>
      <c r="G15" s="11" t="s">
        <v>14</v>
      </c>
      <c r="H15" s="14" t="n">
        <v>20000</v>
      </c>
      <c r="I15" s="8" t="s">
        <v>10</v>
      </c>
      <c r="J15" s="7"/>
      <c r="K15" s="7"/>
    </row>
    <row r="16" customFormat="false" ht="15.75" hidden="false" customHeight="false" outlineLevel="0" collapsed="false">
      <c r="B16" s="5"/>
      <c r="C16" s="5"/>
      <c r="D16" s="8"/>
      <c r="E16" s="8"/>
      <c r="F16" s="8"/>
      <c r="G16" s="11"/>
      <c r="H16" s="8"/>
      <c r="I16" s="8"/>
      <c r="J16" s="7"/>
      <c r="K16" s="7"/>
    </row>
    <row r="17" customFormat="false" ht="18.75" hidden="false" customHeight="false" outlineLevel="0" collapsed="false">
      <c r="B17" s="5"/>
      <c r="C17" s="5"/>
      <c r="D17" s="8" t="s">
        <v>15</v>
      </c>
      <c r="E17" s="8"/>
      <c r="F17" s="8"/>
      <c r="G17" s="11" t="s">
        <v>16</v>
      </c>
      <c r="H17" s="12" t="n">
        <v>6.5</v>
      </c>
      <c r="I17" s="8" t="s">
        <v>4</v>
      </c>
      <c r="J17" s="7"/>
      <c r="K17" s="7"/>
    </row>
    <row r="18" customFormat="false" ht="15" hidden="false" customHeight="false" outlineLevel="0" collapsed="false">
      <c r="B18" s="5"/>
      <c r="C18" s="5"/>
      <c r="D18" s="8"/>
      <c r="E18" s="8"/>
      <c r="F18" s="8"/>
      <c r="G18" s="11"/>
      <c r="H18" s="8"/>
      <c r="I18" s="8"/>
      <c r="J18" s="7"/>
      <c r="K18" s="7"/>
    </row>
    <row r="19" customFormat="false" ht="15" hidden="false" customHeight="false" outlineLevel="0" collapsed="false">
      <c r="B19" s="5"/>
      <c r="C19" s="5"/>
      <c r="D19" s="15" t="s">
        <v>17</v>
      </c>
      <c r="E19" s="8"/>
      <c r="F19" s="8"/>
      <c r="G19" s="11"/>
      <c r="H19" s="16"/>
      <c r="I19" s="8"/>
      <c r="J19" s="7"/>
      <c r="K19" s="7"/>
    </row>
    <row r="20" customFormat="false" ht="15" hidden="false" customHeight="false" outlineLevel="0" collapsed="false">
      <c r="B20" s="5"/>
      <c r="C20" s="17"/>
      <c r="D20" s="18"/>
      <c r="E20" s="18"/>
      <c r="F20" s="18"/>
      <c r="G20" s="18"/>
      <c r="H20" s="18"/>
      <c r="I20" s="18"/>
      <c r="J20" s="19"/>
      <c r="K20" s="7"/>
    </row>
    <row r="21" customFormat="false" ht="15" hidden="false" customHeight="false" outlineLevel="0" collapsed="false">
      <c r="B21" s="5"/>
      <c r="C21" s="8"/>
      <c r="D21" s="8"/>
      <c r="E21" s="8"/>
      <c r="F21" s="8"/>
      <c r="G21" s="8"/>
      <c r="H21" s="8"/>
      <c r="I21" s="8"/>
      <c r="J21" s="8"/>
      <c r="K21" s="7"/>
    </row>
    <row r="22" customFormat="false" ht="18.75" hidden="false" customHeight="false" outlineLevel="0" collapsed="false">
      <c r="B22" s="5"/>
      <c r="C22" s="8"/>
      <c r="D22" s="9" t="s">
        <v>18</v>
      </c>
      <c r="E22" s="8"/>
      <c r="F22" s="8"/>
      <c r="G22" s="8"/>
      <c r="H22" s="8"/>
      <c r="I22" s="8"/>
      <c r="J22" s="8"/>
      <c r="K22" s="7"/>
    </row>
    <row r="23" customFormat="false" ht="15.75" hidden="false" customHeight="false" outlineLevel="0" collapsed="false">
      <c r="B23" s="5"/>
      <c r="C23" s="2"/>
      <c r="D23" s="3"/>
      <c r="E23" s="3"/>
      <c r="F23" s="3"/>
      <c r="G23" s="3"/>
      <c r="H23" s="3"/>
      <c r="I23" s="3"/>
      <c r="J23" s="4"/>
      <c r="K23" s="7"/>
    </row>
    <row r="24" customFormat="false" ht="18.75" hidden="false" customHeight="false" outlineLevel="0" collapsed="false">
      <c r="B24" s="5"/>
      <c r="C24" s="5"/>
      <c r="D24" s="8" t="s">
        <v>19</v>
      </c>
      <c r="E24" s="8"/>
      <c r="F24" s="8"/>
      <c r="G24" s="11" t="s">
        <v>20</v>
      </c>
      <c r="H24" s="20" t="n">
        <f aca="false">MAX(Momente!I8:I78)</f>
        <v>190511.766125714</v>
      </c>
      <c r="I24" s="8" t="s">
        <v>21</v>
      </c>
      <c r="J24" s="7"/>
      <c r="K24" s="7"/>
    </row>
    <row r="25" customFormat="false" ht="15.75" hidden="false" customHeight="false" outlineLevel="0" collapsed="false">
      <c r="B25" s="5"/>
      <c r="C25" s="5"/>
      <c r="D25" s="8"/>
      <c r="E25" s="8"/>
      <c r="F25" s="8"/>
      <c r="G25" s="11"/>
      <c r="H25" s="8"/>
      <c r="I25" s="8"/>
      <c r="J25" s="7"/>
      <c r="K25" s="7"/>
    </row>
    <row r="26" customFormat="false" ht="18.75" hidden="false" customHeight="false" outlineLevel="0" collapsed="false">
      <c r="B26" s="5"/>
      <c r="C26" s="5"/>
      <c r="D26" s="8" t="s">
        <v>22</v>
      </c>
      <c r="E26" s="8"/>
      <c r="F26" s="8"/>
      <c r="G26" s="11" t="s">
        <v>23</v>
      </c>
      <c r="H26" s="20" t="n">
        <f aca="false">IF('Eingabe QS'!I23=0,0,(H24/'Eingabe QS'!$I$23*Höhe/2))</f>
        <v>118.150348413845</v>
      </c>
      <c r="I26" s="8" t="s">
        <v>24</v>
      </c>
      <c r="J26" s="7"/>
      <c r="K26" s="7"/>
    </row>
    <row r="27" customFormat="false" ht="15.75" hidden="false" customHeight="false" outlineLevel="0" collapsed="false">
      <c r="B27" s="5"/>
      <c r="C27" s="5"/>
      <c r="D27" s="8"/>
      <c r="E27" s="8"/>
      <c r="F27" s="8"/>
      <c r="G27" s="11"/>
      <c r="H27" s="8"/>
      <c r="I27" s="8"/>
      <c r="J27" s="7"/>
      <c r="K27" s="7"/>
    </row>
    <row r="28" customFormat="false" ht="18.75" hidden="false" customHeight="false" outlineLevel="0" collapsed="false">
      <c r="B28" s="5"/>
      <c r="C28" s="5"/>
      <c r="D28" s="8" t="s">
        <v>25</v>
      </c>
      <c r="E28" s="8"/>
      <c r="F28" s="8"/>
      <c r="G28" s="11" t="s">
        <v>26</v>
      </c>
      <c r="H28" s="21" t="n">
        <f aca="false">VLOOKUP(H24,Momente!I6:J78,2,0)</f>
        <v>6.4</v>
      </c>
      <c r="I28" s="8" t="s">
        <v>4</v>
      </c>
      <c r="J28" s="7"/>
      <c r="K28" s="7"/>
    </row>
    <row r="29" customFormat="false" ht="15" hidden="false" customHeight="false" outlineLevel="0" collapsed="false">
      <c r="B29" s="5"/>
      <c r="C29" s="17"/>
      <c r="D29" s="18"/>
      <c r="E29" s="18"/>
      <c r="F29" s="18"/>
      <c r="G29" s="18"/>
      <c r="H29" s="18"/>
      <c r="I29" s="18"/>
      <c r="J29" s="19"/>
      <c r="K29" s="7"/>
    </row>
    <row r="30" customFormat="false" ht="15" hidden="false" customHeight="false" outlineLevel="0" collapsed="false">
      <c r="B30" s="5"/>
      <c r="C30" s="8"/>
      <c r="D30" s="8"/>
      <c r="E30" s="8"/>
      <c r="F30" s="8"/>
      <c r="G30" s="8"/>
      <c r="H30" s="8"/>
      <c r="I30" s="8"/>
      <c r="J30" s="8"/>
      <c r="K30" s="7"/>
    </row>
    <row r="31" customFormat="false" ht="18.75" hidden="false" customHeight="false" outlineLevel="0" collapsed="false">
      <c r="B31" s="5"/>
      <c r="C31" s="8"/>
      <c r="D31" s="9" t="s">
        <v>27</v>
      </c>
      <c r="E31" s="8"/>
      <c r="F31" s="8"/>
      <c r="G31" s="8"/>
      <c r="H31" s="8"/>
      <c r="I31" s="8"/>
      <c r="J31" s="8"/>
      <c r="K31" s="7"/>
    </row>
    <row r="32" customFormat="false" ht="15" hidden="false" customHeight="false" outlineLevel="0" collapsed="false">
      <c r="B32" s="5"/>
      <c r="C32" s="8"/>
      <c r="D32" s="8"/>
      <c r="E32" s="8"/>
      <c r="F32" s="8"/>
      <c r="G32" s="8"/>
      <c r="H32" s="8"/>
      <c r="I32" s="8"/>
      <c r="J32" s="8"/>
      <c r="K32" s="7"/>
    </row>
    <row r="33" customFormat="false" ht="15" hidden="false" customHeight="false" outlineLevel="0" collapsed="false">
      <c r="B33" s="5"/>
      <c r="C33" s="8"/>
      <c r="D33" s="8"/>
      <c r="E33" s="8"/>
      <c r="F33" s="8"/>
      <c r="G33" s="8"/>
      <c r="H33" s="8"/>
      <c r="I33" s="8"/>
      <c r="J33" s="8"/>
      <c r="K33" s="7"/>
    </row>
    <row r="34" customFormat="false" ht="15" hidden="false" customHeight="false" outlineLevel="0" collapsed="false">
      <c r="B34" s="5"/>
      <c r="C34" s="8"/>
      <c r="D34" s="8"/>
      <c r="E34" s="8"/>
      <c r="F34" s="8"/>
      <c r="G34" s="8"/>
      <c r="H34" s="8"/>
      <c r="I34" s="8"/>
      <c r="J34" s="8"/>
      <c r="K34" s="7"/>
    </row>
    <row r="35" customFormat="false" ht="15" hidden="false" customHeight="false" outlineLevel="0" collapsed="false">
      <c r="B35" s="5"/>
      <c r="C35" s="8"/>
      <c r="D35" s="8"/>
      <c r="E35" s="8"/>
      <c r="F35" s="8"/>
      <c r="G35" s="8"/>
      <c r="H35" s="8"/>
      <c r="I35" s="8"/>
      <c r="J35" s="8"/>
      <c r="K35" s="7"/>
    </row>
    <row r="36" customFormat="false" ht="15" hidden="false" customHeight="false" outlineLevel="0" collapsed="false">
      <c r="B36" s="5"/>
      <c r="C36" s="8"/>
      <c r="D36" s="8"/>
      <c r="E36" s="8"/>
      <c r="F36" s="8"/>
      <c r="G36" s="8"/>
      <c r="H36" s="8"/>
      <c r="I36" s="8"/>
      <c r="J36" s="8"/>
      <c r="K36" s="7"/>
    </row>
    <row r="37" customFormat="false" ht="15" hidden="false" customHeight="false" outlineLevel="0" collapsed="false">
      <c r="B37" s="5"/>
      <c r="C37" s="8"/>
      <c r="D37" s="8"/>
      <c r="E37" s="8"/>
      <c r="F37" s="8"/>
      <c r="G37" s="8"/>
      <c r="H37" s="8"/>
      <c r="I37" s="8"/>
      <c r="J37" s="8"/>
      <c r="K37" s="7"/>
    </row>
    <row r="38" customFormat="false" ht="15" hidden="false" customHeight="false" outlineLevel="0" collapsed="false">
      <c r="B38" s="5"/>
      <c r="C38" s="8"/>
      <c r="D38" s="8"/>
      <c r="E38" s="8"/>
      <c r="F38" s="8"/>
      <c r="G38" s="8"/>
      <c r="H38" s="8"/>
      <c r="I38" s="8"/>
      <c r="J38" s="8"/>
      <c r="K38" s="7"/>
    </row>
    <row r="39" customFormat="false" ht="15" hidden="false" customHeight="false" outlineLevel="0" collapsed="false">
      <c r="B39" s="5"/>
      <c r="C39" s="8"/>
      <c r="D39" s="8"/>
      <c r="E39" s="8"/>
      <c r="F39" s="8"/>
      <c r="G39" s="8"/>
      <c r="H39" s="8"/>
      <c r="I39" s="8"/>
      <c r="J39" s="8"/>
      <c r="K39" s="7"/>
    </row>
    <row r="40" customFormat="false" ht="15" hidden="false" customHeight="false" outlineLevel="0" collapsed="false">
      <c r="B40" s="5"/>
      <c r="C40" s="8"/>
      <c r="D40" s="8"/>
      <c r="E40" s="8"/>
      <c r="F40" s="8"/>
      <c r="G40" s="8"/>
      <c r="H40" s="8"/>
      <c r="I40" s="8"/>
      <c r="J40" s="8"/>
      <c r="K40" s="7"/>
    </row>
    <row r="41" customFormat="false" ht="15" hidden="false" customHeight="false" outlineLevel="0" collapsed="false">
      <c r="B41" s="5"/>
      <c r="C41" s="8"/>
      <c r="D41" s="8"/>
      <c r="E41" s="8"/>
      <c r="F41" s="8"/>
      <c r="G41" s="8"/>
      <c r="H41" s="8"/>
      <c r="I41" s="8"/>
      <c r="J41" s="8"/>
      <c r="K41" s="7"/>
    </row>
    <row r="42" customFormat="false" ht="15" hidden="false" customHeight="false" outlineLevel="0" collapsed="false">
      <c r="B42" s="5"/>
      <c r="C42" s="8"/>
      <c r="D42" s="8"/>
      <c r="E42" s="8"/>
      <c r="F42" s="8"/>
      <c r="G42" s="8"/>
      <c r="H42" s="8"/>
      <c r="I42" s="8"/>
      <c r="J42" s="8"/>
      <c r="K42" s="7"/>
    </row>
    <row r="43" customFormat="false" ht="15" hidden="false" customHeight="false" outlineLevel="0" collapsed="false">
      <c r="B43" s="5"/>
      <c r="C43" s="8"/>
      <c r="D43" s="8"/>
      <c r="E43" s="8"/>
      <c r="F43" s="8"/>
      <c r="G43" s="8"/>
      <c r="H43" s="8"/>
      <c r="I43" s="8"/>
      <c r="J43" s="8"/>
      <c r="K43" s="7"/>
    </row>
    <row r="44" customFormat="false" ht="15" hidden="false" customHeight="false" outlineLevel="0" collapsed="false">
      <c r="B44" s="5"/>
      <c r="C44" s="8"/>
      <c r="D44" s="8"/>
      <c r="E44" s="8"/>
      <c r="F44" s="8"/>
      <c r="G44" s="8"/>
      <c r="H44" s="8"/>
      <c r="I44" s="8"/>
      <c r="J44" s="8"/>
      <c r="K44" s="7"/>
    </row>
    <row r="45" customFormat="false" ht="15" hidden="false" customHeight="false" outlineLevel="0" collapsed="false">
      <c r="B45" s="5"/>
      <c r="C45" s="8"/>
      <c r="D45" s="8"/>
      <c r="E45" s="8"/>
      <c r="F45" s="8"/>
      <c r="G45" s="8"/>
      <c r="H45" s="8"/>
      <c r="I45" s="8"/>
      <c r="J45" s="8"/>
      <c r="K45" s="7"/>
    </row>
    <row r="46" customFormat="false" ht="15" hidden="false" customHeight="false" outlineLevel="0" collapsed="false">
      <c r="B46" s="5"/>
      <c r="C46" s="8"/>
      <c r="D46" s="8"/>
      <c r="E46" s="8"/>
      <c r="F46" s="8"/>
      <c r="G46" s="8"/>
      <c r="H46" s="8"/>
      <c r="I46" s="8"/>
      <c r="J46" s="8"/>
      <c r="K46" s="7"/>
    </row>
    <row r="47" customFormat="false" ht="15" hidden="false" customHeight="false" outlineLevel="0" collapsed="false">
      <c r="B47" s="5"/>
      <c r="C47" s="8"/>
      <c r="D47" s="8"/>
      <c r="E47" s="8"/>
      <c r="F47" s="8"/>
      <c r="G47" s="8"/>
      <c r="H47" s="8"/>
      <c r="I47" s="8"/>
      <c r="J47" s="8"/>
      <c r="K47" s="7"/>
    </row>
    <row r="48" customFormat="false" ht="15" hidden="false" customHeight="false" outlineLevel="0" collapsed="false">
      <c r="B48" s="5"/>
      <c r="C48" s="8"/>
      <c r="D48" s="8"/>
      <c r="E48" s="8"/>
      <c r="F48" s="8"/>
      <c r="G48" s="8"/>
      <c r="H48" s="8"/>
      <c r="I48" s="8"/>
      <c r="J48" s="8"/>
      <c r="K48" s="7"/>
    </row>
    <row r="49" customFormat="false" ht="15" hidden="false" customHeight="false" outlineLevel="0" collapsed="false">
      <c r="B49" s="5"/>
      <c r="C49" s="8"/>
      <c r="D49" s="8"/>
      <c r="E49" s="8"/>
      <c r="F49" s="8"/>
      <c r="G49" s="8"/>
      <c r="H49" s="8"/>
      <c r="I49" s="8"/>
      <c r="J49" s="8"/>
      <c r="K49" s="7"/>
    </row>
    <row r="50" customFormat="false" ht="15" hidden="false" customHeight="false" outlineLevel="0" collapsed="false">
      <c r="B50" s="5"/>
      <c r="C50" s="8"/>
      <c r="D50" s="8"/>
      <c r="E50" s="8"/>
      <c r="F50" s="8"/>
      <c r="G50" s="8"/>
      <c r="H50" s="8"/>
      <c r="I50" s="8"/>
      <c r="J50" s="8"/>
      <c r="K50" s="7"/>
    </row>
    <row r="51" customFormat="false" ht="15" hidden="false" customHeight="false" outlineLevel="0" collapsed="false">
      <c r="B51" s="5"/>
      <c r="C51" s="8"/>
      <c r="D51" s="8"/>
      <c r="E51" s="8"/>
      <c r="F51" s="8"/>
      <c r="G51" s="8"/>
      <c r="H51" s="8"/>
      <c r="I51" s="8"/>
      <c r="J51" s="8"/>
      <c r="K51" s="7"/>
    </row>
    <row r="52" customFormat="false" ht="15" hidden="false" customHeight="false" outlineLevel="0" collapsed="false">
      <c r="B52" s="5"/>
      <c r="C52" s="8"/>
      <c r="D52" s="8"/>
      <c r="E52" s="8"/>
      <c r="F52" s="8"/>
      <c r="G52" s="8"/>
      <c r="H52" s="8"/>
      <c r="I52" s="8"/>
      <c r="J52" s="8"/>
      <c r="K52" s="7"/>
    </row>
    <row r="53" customFormat="false" ht="15" hidden="false" customHeight="false" outlineLevel="0" collapsed="false">
      <c r="B53" s="5"/>
      <c r="C53" s="8"/>
      <c r="D53" s="8"/>
      <c r="E53" s="8"/>
      <c r="F53" s="8"/>
      <c r="G53" s="8"/>
      <c r="H53" s="8"/>
      <c r="I53" s="8"/>
      <c r="J53" s="8"/>
      <c r="K53" s="7"/>
    </row>
    <row r="54" customFormat="false" ht="15" hidden="false" customHeight="false" outlineLevel="0" collapsed="false">
      <c r="B54" s="5"/>
      <c r="C54" s="8"/>
      <c r="D54" s="8"/>
      <c r="E54" s="8"/>
      <c r="F54" s="8"/>
      <c r="G54" s="8"/>
      <c r="H54" s="8"/>
      <c r="I54" s="8"/>
      <c r="J54" s="8"/>
      <c r="K54" s="7"/>
    </row>
    <row r="55" customFormat="false" ht="15" hidden="false" customHeight="false" outlineLevel="0" collapsed="false">
      <c r="B55" s="5"/>
      <c r="C55" s="8"/>
      <c r="D55" s="8"/>
      <c r="E55" s="8"/>
      <c r="F55" s="8"/>
      <c r="G55" s="8"/>
      <c r="H55" s="8"/>
      <c r="I55" s="8"/>
      <c r="J55" s="8"/>
      <c r="K55" s="7"/>
    </row>
    <row r="56" customFormat="false" ht="15" hidden="false" customHeight="false" outlineLevel="0" collapsed="false">
      <c r="B56" s="5"/>
      <c r="C56" s="8"/>
      <c r="D56" s="8"/>
      <c r="E56" s="8"/>
      <c r="F56" s="8"/>
      <c r="G56" s="8"/>
      <c r="H56" s="8"/>
      <c r="I56" s="8"/>
      <c r="J56" s="8"/>
      <c r="K56" s="7"/>
    </row>
    <row r="57" customFormat="false" ht="15" hidden="false" customHeight="false" outlineLevel="0" collapsed="false">
      <c r="B57" s="5"/>
      <c r="C57" s="8"/>
      <c r="D57" s="8"/>
      <c r="E57" s="8"/>
      <c r="F57" s="8"/>
      <c r="G57" s="8"/>
      <c r="H57" s="8"/>
      <c r="I57" s="8"/>
      <c r="J57" s="8"/>
      <c r="K57" s="7"/>
    </row>
    <row r="58" customFormat="false" ht="15" hidden="false" customHeight="false" outlineLevel="0" collapsed="false">
      <c r="B58" s="5"/>
      <c r="C58" s="8"/>
      <c r="D58" s="8"/>
      <c r="E58" s="8"/>
      <c r="F58" s="8"/>
      <c r="G58" s="8"/>
      <c r="H58" s="8"/>
      <c r="I58" s="8"/>
      <c r="J58" s="8"/>
      <c r="K58" s="7"/>
    </row>
    <row r="59" customFormat="false" ht="15" hidden="false" customHeight="false" outlineLevel="0" collapsed="false">
      <c r="B59" s="5"/>
      <c r="C59" s="8"/>
      <c r="D59" s="8"/>
      <c r="E59" s="8"/>
      <c r="F59" s="8"/>
      <c r="G59" s="8"/>
      <c r="H59" s="8"/>
      <c r="I59" s="8"/>
      <c r="J59" s="8"/>
      <c r="K59" s="7"/>
    </row>
    <row r="60" customFormat="false" ht="15" hidden="false" customHeight="false" outlineLevel="0" collapsed="false">
      <c r="B60" s="5"/>
      <c r="C60" s="8"/>
      <c r="D60" s="8"/>
      <c r="E60" s="8"/>
      <c r="F60" s="8"/>
      <c r="G60" s="8"/>
      <c r="H60" s="8"/>
      <c r="I60" s="8"/>
      <c r="J60" s="8"/>
      <c r="K60" s="7"/>
    </row>
    <row r="61" customFormat="false" ht="15" hidden="false" customHeight="false" outlineLevel="0" collapsed="false">
      <c r="B61" s="5"/>
      <c r="C61" s="8"/>
      <c r="D61" s="8"/>
      <c r="E61" s="8"/>
      <c r="F61" s="8"/>
      <c r="G61" s="8"/>
      <c r="H61" s="8"/>
      <c r="I61" s="8"/>
      <c r="J61" s="8"/>
      <c r="K61" s="7"/>
    </row>
    <row r="62" customFormat="false" ht="15" hidden="false" customHeight="false" outlineLevel="0" collapsed="false">
      <c r="B62" s="17"/>
      <c r="C62" s="18"/>
      <c r="D62" s="18"/>
      <c r="E62" s="18"/>
      <c r="F62" s="18"/>
      <c r="G62" s="18"/>
      <c r="H62" s="18"/>
      <c r="I62" s="18"/>
      <c r="J62" s="18"/>
      <c r="K62" s="19"/>
    </row>
  </sheetData>
  <sheetProtection sheet="false"/>
  <mergeCells count="1">
    <mergeCell ref="C3:J3"/>
  </mergeCells>
  <conditionalFormatting sqref="H9;H11;H13;H15;H17">
    <cfRule type="expression" priority="2" aboveAverage="0" equalAverage="0" bottom="0" percent="0" rank="0" text="" dxfId="0">
      <formula>LEN(TRIM(H9))=0</formula>
    </cfRule>
  </conditionalFormatting>
  <dataValidations count="6">
    <dataValidation allowBlank="true" error="Wert entstammt nicht aus der Liste" errorTitle="Fehler" operator="between" prompt="Wählen Sie die Gesamtlänge des Trägers per Dropdown-Liste aus" showDropDown="false" showErrorMessage="true" showInputMessage="true" sqref="H7" type="list">
      <formula1>M7:M10</formula1>
      <formula2>0</formula2>
    </dataValidation>
    <dataValidation allowBlank="true" error="Wert kleiner oder gleich 0" errorTitle="Fehler" operator="greaterThan" prompt="Geben Sie die Größe der gleichmäßigen Auflast (Bodenbelag) ein" showDropDown="false" showErrorMessage="true" showInputMessage="true" sqref="H9" type="decimal">
      <formula1>0</formula1>
      <formula2>0</formula2>
    </dataValidation>
    <dataValidation allowBlank="true" error="Negativer Wert" errorTitle="Fehler" operator="greaterThanOrEqual" prompt="Geben Sie die Größe der Einzellast an" showDropDown="false" showErrorMessage="true" showInputMessage="true" sqref="H15" type="decimal">
      <formula1>0</formula1>
      <formula2>0</formula2>
    </dataValidation>
    <dataValidation allowBlank="true" error="Wert außerhalb der Trägergrenzen" errorTitle="Fehler" operator="between" prompt="Geben Sie die Position der Einzellast zwischen 0 Meter (Anfang des Trägers) und der Gesamtlänge (Ende des Trägers) an" showDropDown="false" showErrorMessage="true" showInputMessage="true" sqref="H17" type="decimal">
      <formula1>0</formula1>
      <formula2>H7</formula2>
    </dataValidation>
    <dataValidation allowBlank="true" error="Wert außerhalb der Trägergrenzen" errorTitle="Fehler" operator="between" prompt="Geben Sie die Position der Einzellast zwischen 0 Meter (Anfang des Trägers) und der Gesamtlänge (Ende des Trägers) an" showDropDown="false" showErrorMessage="true" showInputMessage="true" sqref="H13" type="decimal">
      <formula1>0</formula1>
      <formula2>H7</formula2>
    </dataValidation>
    <dataValidation allowBlank="true" error="Negativer Wert" errorTitle="Fehler" operator="greaterThanOrEqual" prompt="Geben Sie die Größe der Einzellast an" showDropDown="false" showErrorMessage="true" showInputMessage="true" sqref="H11" type="decimal">
      <formula1>0</formula1>
      <formula2>0</formula2>
    </dataValidation>
  </dataValidation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6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2" hidden="false" style="1" width="11.4183673469388" collapsed="true"/>
    <col min="3" max="3" hidden="false" style="1" width="40.0" collapsed="true"/>
    <col min="4" max="1025" hidden="false" style="1" width="11.4183673469388" collapsed="true"/>
  </cols>
  <sheetData>
    <row r="1" customFormat="false" ht="15" hidden="false" customHeight="false" outlineLevel="0" collapsed="false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/>
    </row>
    <row r="2" customFormat="false" ht="23.25" hidden="false" customHeight="false" outlineLevel="0" collapsed="false">
      <c r="A2" s="5"/>
      <c r="B2" s="8"/>
      <c r="C2" s="6" t="s">
        <v>28</v>
      </c>
      <c r="D2" s="6"/>
      <c r="E2" s="6"/>
      <c r="F2" s="6"/>
      <c r="G2" s="6"/>
      <c r="H2" s="6"/>
      <c r="I2" s="8"/>
      <c r="J2" s="8"/>
      <c r="K2" s="8"/>
      <c r="L2" s="7"/>
    </row>
    <row r="3" customFormat="false" ht="15" hidden="false" customHeight="false" outlineLevel="0" collapsed="false">
      <c r="A3" s="5"/>
      <c r="B3" s="8"/>
      <c r="C3" s="8"/>
      <c r="D3" s="8"/>
      <c r="E3" s="8"/>
      <c r="F3" s="8"/>
      <c r="G3" s="8"/>
      <c r="H3" s="8"/>
      <c r="I3" s="8"/>
      <c r="J3" s="8"/>
      <c r="K3" s="8"/>
      <c r="L3" s="7"/>
    </row>
    <row r="4" customFormat="false" ht="18.75" hidden="false" customHeight="false" outlineLevel="0" collapsed="false">
      <c r="A4" s="5"/>
      <c r="B4" s="8"/>
      <c r="C4" s="9" t="s">
        <v>1</v>
      </c>
      <c r="D4" s="8"/>
      <c r="E4" s="8"/>
      <c r="F4" s="8"/>
      <c r="G4" s="8"/>
      <c r="H4" s="8"/>
      <c r="I4" s="8"/>
      <c r="J4" s="8"/>
      <c r="K4" s="8"/>
      <c r="L4" s="7"/>
    </row>
    <row r="5" customFormat="false" ht="15.75" hidden="false" customHeight="false" outlineLevel="0" collapsed="false">
      <c r="A5" s="5"/>
      <c r="B5" s="2"/>
      <c r="C5" s="3"/>
      <c r="D5" s="3"/>
      <c r="E5" s="3"/>
      <c r="F5" s="3"/>
      <c r="G5" s="3"/>
      <c r="H5" s="3"/>
      <c r="I5" s="3"/>
      <c r="J5" s="3"/>
      <c r="K5" s="4"/>
      <c r="L5" s="7"/>
    </row>
    <row r="6" customFormat="false" ht="15.75" hidden="false" customHeight="false" outlineLevel="0" collapsed="false">
      <c r="A6" s="5"/>
      <c r="B6" s="5"/>
      <c r="C6" s="8" t="s">
        <v>29</v>
      </c>
      <c r="D6" s="8"/>
      <c r="E6" s="8"/>
      <c r="F6" s="8"/>
      <c r="G6" s="8"/>
      <c r="H6" s="11" t="s">
        <v>30</v>
      </c>
      <c r="I6" s="14" t="n">
        <v>30</v>
      </c>
      <c r="J6" s="8" t="s">
        <v>31</v>
      </c>
      <c r="K6" s="7"/>
      <c r="L6" s="7"/>
    </row>
    <row r="7" customFormat="false" ht="15.75" hidden="false" customHeight="false" outlineLevel="0" collapsed="false">
      <c r="A7" s="5"/>
      <c r="B7" s="5"/>
      <c r="C7" s="8"/>
      <c r="D7" s="8"/>
      <c r="E7" s="8"/>
      <c r="F7" s="8"/>
      <c r="G7" s="8"/>
      <c r="H7" s="11"/>
      <c r="I7" s="8"/>
      <c r="J7" s="8"/>
      <c r="K7" s="7"/>
      <c r="L7" s="7"/>
    </row>
    <row r="8" customFormat="false" ht="15.75" hidden="false" customHeight="false" outlineLevel="0" collapsed="false">
      <c r="A8" s="5"/>
      <c r="B8" s="5"/>
      <c r="C8" s="8" t="s">
        <v>32</v>
      </c>
      <c r="D8" s="8"/>
      <c r="E8" s="8"/>
      <c r="F8" s="8"/>
      <c r="G8" s="8"/>
      <c r="H8" s="11" t="s">
        <v>33</v>
      </c>
      <c r="I8" s="14" t="n">
        <v>30</v>
      </c>
      <c r="J8" s="8" t="s">
        <v>31</v>
      </c>
      <c r="K8" s="7"/>
      <c r="L8" s="7"/>
    </row>
    <row r="9" customFormat="false" ht="15.75" hidden="false" customHeight="false" outlineLevel="0" collapsed="false">
      <c r="A9" s="5"/>
      <c r="B9" s="5"/>
      <c r="C9" s="8"/>
      <c r="D9" s="8"/>
      <c r="E9" s="8"/>
      <c r="F9" s="8"/>
      <c r="G9" s="8"/>
      <c r="H9" s="11"/>
      <c r="I9" s="8"/>
      <c r="J9" s="8"/>
      <c r="K9" s="7"/>
      <c r="L9" s="7"/>
    </row>
    <row r="10" customFormat="false" ht="15.75" hidden="false" customHeight="false" outlineLevel="0" collapsed="false">
      <c r="A10" s="5"/>
      <c r="B10" s="5"/>
      <c r="C10" s="8" t="s">
        <v>34</v>
      </c>
      <c r="D10" s="8"/>
      <c r="E10" s="8"/>
      <c r="F10" s="8"/>
      <c r="G10" s="8"/>
      <c r="H10" s="11" t="s">
        <v>35</v>
      </c>
      <c r="I10" s="12" t="n">
        <v>1.1</v>
      </c>
      <c r="J10" s="8" t="s">
        <v>31</v>
      </c>
      <c r="K10" s="7"/>
      <c r="L10" s="7"/>
    </row>
    <row r="11" customFormat="false" ht="15.75" hidden="false" customHeight="false" outlineLevel="0" collapsed="false">
      <c r="A11" s="5"/>
      <c r="B11" s="5"/>
      <c r="C11" s="8"/>
      <c r="D11" s="8"/>
      <c r="E11" s="8"/>
      <c r="F11" s="8"/>
      <c r="G11" s="8"/>
      <c r="H11" s="11"/>
      <c r="I11" s="8"/>
      <c r="J11" s="8"/>
      <c r="K11" s="7"/>
      <c r="L11" s="7"/>
    </row>
    <row r="12" customFormat="false" ht="15.75" hidden="false" customHeight="false" outlineLevel="0" collapsed="false">
      <c r="A12" s="5"/>
      <c r="B12" s="5"/>
      <c r="C12" s="8" t="s">
        <v>36</v>
      </c>
      <c r="D12" s="8"/>
      <c r="E12" s="8"/>
      <c r="F12" s="8"/>
      <c r="G12" s="8"/>
      <c r="H12" s="11" t="s">
        <v>37</v>
      </c>
      <c r="I12" s="13" t="n">
        <v>1.9</v>
      </c>
      <c r="J12" s="8" t="s">
        <v>31</v>
      </c>
      <c r="K12" s="7"/>
      <c r="L12" s="7"/>
    </row>
    <row r="13" customFormat="false" ht="15.75" hidden="false" customHeight="false" outlineLevel="0" collapsed="false">
      <c r="A13" s="5"/>
      <c r="B13" s="5"/>
      <c r="C13" s="8"/>
      <c r="D13" s="8"/>
      <c r="E13" s="8"/>
      <c r="F13" s="8"/>
      <c r="G13" s="8"/>
      <c r="H13" s="11"/>
      <c r="I13" s="8"/>
      <c r="J13" s="8"/>
      <c r="K13" s="7"/>
      <c r="L13" s="7"/>
    </row>
    <row r="14" customFormat="false" ht="15.75" hidden="false" customHeight="false" outlineLevel="0" collapsed="false">
      <c r="A14" s="5"/>
      <c r="B14" s="5"/>
      <c r="C14" s="8" t="s">
        <v>38</v>
      </c>
      <c r="D14" s="8"/>
      <c r="E14" s="8"/>
      <c r="F14" s="8"/>
      <c r="G14" s="8"/>
      <c r="H14" s="11" t="s">
        <v>39</v>
      </c>
      <c r="I14" s="14" t="n">
        <v>7850</v>
      </c>
      <c r="J14" s="8" t="s">
        <v>40</v>
      </c>
      <c r="K14" s="7"/>
      <c r="L14" s="7"/>
    </row>
    <row r="15" customFormat="false" ht="15" hidden="false" customHeight="false" outlineLevel="0" collapsed="false">
      <c r="A15" s="5"/>
      <c r="B15" s="5"/>
      <c r="C15" s="8"/>
      <c r="D15" s="8"/>
      <c r="E15" s="8"/>
      <c r="F15" s="8"/>
      <c r="G15" s="8"/>
      <c r="H15" s="11"/>
      <c r="I15" s="22"/>
      <c r="J15" s="8"/>
      <c r="K15" s="7"/>
      <c r="L15" s="7"/>
    </row>
    <row r="16" customFormat="false" ht="15" hidden="false" customHeight="false" outlineLevel="0" collapsed="false">
      <c r="A16" s="5"/>
      <c r="B16" s="5"/>
      <c r="C16" s="15" t="s">
        <v>17</v>
      </c>
      <c r="D16" s="8"/>
      <c r="E16" s="8"/>
      <c r="F16" s="8"/>
      <c r="G16" s="8"/>
      <c r="H16" s="11"/>
      <c r="I16" s="22"/>
      <c r="J16" s="8"/>
      <c r="K16" s="7"/>
      <c r="L16" s="7"/>
    </row>
    <row r="17" customFormat="false" ht="15" hidden="false" customHeight="false" outlineLevel="0" collapsed="false">
      <c r="A17" s="5"/>
      <c r="B17" s="17"/>
      <c r="C17" s="18"/>
      <c r="D17" s="18"/>
      <c r="E17" s="18"/>
      <c r="F17" s="18"/>
      <c r="G17" s="18"/>
      <c r="H17" s="18"/>
      <c r="I17" s="18"/>
      <c r="J17" s="18"/>
      <c r="K17" s="19"/>
      <c r="L17" s="7"/>
    </row>
    <row r="18" customFormat="false" ht="15" hidden="false" customHeight="false" outlineLevel="0" collapsed="false">
      <c r="A18" s="5"/>
      <c r="B18" s="8"/>
      <c r="C18" s="8"/>
      <c r="D18" s="8"/>
      <c r="E18" s="8"/>
      <c r="F18" s="8"/>
      <c r="G18" s="8"/>
      <c r="H18" s="8"/>
      <c r="I18" s="8"/>
      <c r="J18" s="8"/>
      <c r="K18" s="8"/>
      <c r="L18" s="7"/>
    </row>
    <row r="19" customFormat="false" ht="18.75" hidden="false" customHeight="false" outlineLevel="0" collapsed="false">
      <c r="A19" s="5"/>
      <c r="B19" s="8"/>
      <c r="C19" s="9" t="s">
        <v>18</v>
      </c>
      <c r="D19" s="8"/>
      <c r="E19" s="8"/>
      <c r="F19" s="8"/>
      <c r="G19" s="8"/>
      <c r="H19" s="8"/>
      <c r="I19" s="8"/>
      <c r="J19" s="8"/>
      <c r="K19" s="8"/>
      <c r="L19" s="7"/>
    </row>
    <row r="20" customFormat="false" ht="15.75" hidden="false" customHeight="false" outlineLevel="0" collapsed="false">
      <c r="A20" s="5"/>
      <c r="B20" s="2"/>
      <c r="C20" s="3"/>
      <c r="D20" s="3"/>
      <c r="E20" s="3"/>
      <c r="F20" s="3"/>
      <c r="G20" s="3"/>
      <c r="H20" s="3"/>
      <c r="I20" s="3"/>
      <c r="J20" s="3"/>
      <c r="K20" s="4"/>
      <c r="L20" s="7"/>
    </row>
    <row r="21" customFormat="false" ht="15.75" hidden="false" customHeight="false" outlineLevel="0" collapsed="false">
      <c r="A21" s="5"/>
      <c r="B21" s="5"/>
      <c r="C21" s="8" t="s">
        <v>41</v>
      </c>
      <c r="D21" s="8"/>
      <c r="E21" s="8"/>
      <c r="F21" s="8"/>
      <c r="G21" s="8"/>
      <c r="H21" s="11" t="s">
        <v>42</v>
      </c>
      <c r="I21" s="20" t="n">
        <f aca="false">2*Flanschdicke*Breite+Stegdicke*(Höhe-2*Flanschdicke)</f>
        <v>142.82</v>
      </c>
      <c r="J21" s="8" t="s">
        <v>43</v>
      </c>
      <c r="K21" s="7"/>
      <c r="L21" s="7"/>
    </row>
    <row r="22" customFormat="false" ht="15.75" hidden="false" customHeight="false" outlineLevel="0" collapsed="false">
      <c r="A22" s="5"/>
      <c r="B22" s="5"/>
      <c r="C22" s="8"/>
      <c r="D22" s="8"/>
      <c r="E22" s="8"/>
      <c r="F22" s="8"/>
      <c r="G22" s="8"/>
      <c r="H22" s="11"/>
      <c r="I22" s="8"/>
      <c r="J22" s="8"/>
      <c r="K22" s="7"/>
      <c r="L22" s="7"/>
    </row>
    <row r="23" customFormat="false" ht="19.5" hidden="false" customHeight="false" outlineLevel="0" collapsed="false">
      <c r="A23" s="5"/>
      <c r="B23" s="5"/>
      <c r="C23" s="8" t="s">
        <v>44</v>
      </c>
      <c r="D23" s="8"/>
      <c r="E23" s="8"/>
      <c r="F23" s="8"/>
      <c r="G23" s="8"/>
      <c r="H23" s="11" t="s">
        <v>45</v>
      </c>
      <c r="I23" s="20" t="n">
        <f aca="false">(Breite*Höhe^3-(Breite-Stegdicke)*(Höhe-2*Flanschdicke)^3)/12</f>
        <v>24186.7800666667</v>
      </c>
      <c r="J23" s="8" t="s">
        <v>46</v>
      </c>
      <c r="K23" s="7"/>
      <c r="L23" s="7"/>
    </row>
    <row r="24" customFormat="false" ht="15.75" hidden="false" customHeight="false" outlineLevel="0" collapsed="false">
      <c r="A24" s="5"/>
      <c r="B24" s="5"/>
      <c r="C24" s="8"/>
      <c r="D24" s="8"/>
      <c r="E24" s="8"/>
      <c r="F24" s="8"/>
      <c r="G24" s="8"/>
      <c r="H24" s="11"/>
      <c r="I24" s="8"/>
      <c r="J24" s="8"/>
      <c r="K24" s="7"/>
      <c r="L24" s="7"/>
    </row>
    <row r="25" customFormat="false" ht="18.75" hidden="false" customHeight="false" outlineLevel="0" collapsed="false">
      <c r="A25" s="5"/>
      <c r="B25" s="5"/>
      <c r="C25" s="8" t="s">
        <v>47</v>
      </c>
      <c r="D25" s="8"/>
      <c r="E25" s="8"/>
      <c r="F25" s="8"/>
      <c r="G25" s="8"/>
      <c r="H25" s="11" t="s">
        <v>48</v>
      </c>
      <c r="I25" s="20" t="n">
        <f aca="false">Querschnitt/1000*Wichte</f>
        <v>1121.137</v>
      </c>
      <c r="J25" s="8" t="s">
        <v>7</v>
      </c>
      <c r="K25" s="7"/>
      <c r="L25" s="7"/>
    </row>
    <row r="26" customFormat="false" ht="15" hidden="false" customHeight="false" outlineLevel="0" collapsed="false">
      <c r="A26" s="5"/>
      <c r="B26" s="17"/>
      <c r="C26" s="18"/>
      <c r="D26" s="18"/>
      <c r="E26" s="18"/>
      <c r="F26" s="18"/>
      <c r="G26" s="18"/>
      <c r="H26" s="18"/>
      <c r="I26" s="18"/>
      <c r="J26" s="18"/>
      <c r="K26" s="19"/>
      <c r="L26" s="7"/>
    </row>
    <row r="27" customFormat="false" ht="15" hidden="false" customHeight="false" outlineLevel="0" collapsed="false">
      <c r="A27" s="5"/>
      <c r="B27" s="8"/>
      <c r="C27" s="8"/>
      <c r="D27" s="8"/>
      <c r="E27" s="8"/>
      <c r="F27" s="8"/>
      <c r="G27" s="8"/>
      <c r="H27" s="8"/>
      <c r="I27" s="8"/>
      <c r="J27" s="8"/>
      <c r="K27" s="8"/>
      <c r="L27" s="7"/>
    </row>
    <row r="28" customFormat="false" ht="15" hidden="false" customHeight="false" outlineLevel="0" collapsed="false">
      <c r="A28" s="5"/>
      <c r="B28" s="8"/>
      <c r="C28" s="8" t="s">
        <v>49</v>
      </c>
      <c r="D28" s="8"/>
      <c r="E28" s="8"/>
      <c r="F28" s="8"/>
      <c r="G28" s="8"/>
      <c r="H28" s="8"/>
      <c r="I28" s="8"/>
      <c r="J28" s="8"/>
      <c r="K28" s="8"/>
      <c r="L28" s="7"/>
    </row>
    <row r="29" customFormat="false" ht="15" hidden="false" customHeight="false" outlineLevel="0" collapsed="false">
      <c r="A29" s="5"/>
      <c r="B29" s="8"/>
      <c r="C29" s="8"/>
      <c r="D29" s="8"/>
      <c r="E29" s="8"/>
      <c r="F29" s="8"/>
      <c r="G29" s="8"/>
      <c r="H29" s="8"/>
      <c r="I29" s="8"/>
      <c r="J29" s="8"/>
      <c r="K29" s="8"/>
      <c r="L29" s="7"/>
    </row>
    <row r="30" customFormat="false" ht="15" hidden="false" customHeight="false" outlineLevel="0" collapsed="false">
      <c r="A30" s="5"/>
      <c r="B30" s="8"/>
      <c r="C30" s="8"/>
      <c r="D30" s="8"/>
      <c r="E30" s="8"/>
      <c r="F30" s="8"/>
      <c r="G30" s="8"/>
      <c r="H30" s="8"/>
      <c r="I30" s="8"/>
      <c r="J30" s="8"/>
      <c r="K30" s="8"/>
      <c r="L30" s="7"/>
    </row>
    <row r="31" customFormat="false" ht="15" hidden="false" customHeight="false" outlineLevel="0" collapsed="false">
      <c r="A31" s="5"/>
      <c r="B31" s="8"/>
      <c r="C31" s="8"/>
      <c r="D31" s="8"/>
      <c r="E31" s="8"/>
      <c r="F31" s="8"/>
      <c r="G31" s="8"/>
      <c r="H31" s="8"/>
      <c r="I31" s="8"/>
      <c r="J31" s="8"/>
      <c r="K31" s="8"/>
      <c r="L31" s="7"/>
    </row>
    <row r="32" customFormat="false" ht="15" hidden="false" customHeight="false" outlineLevel="0" collapsed="false">
      <c r="A32" s="5"/>
      <c r="B32" s="8"/>
      <c r="C32" s="8"/>
      <c r="D32" s="8"/>
      <c r="E32" s="8"/>
      <c r="F32" s="8"/>
      <c r="G32" s="8"/>
      <c r="H32" s="8"/>
      <c r="I32" s="8"/>
      <c r="J32" s="8"/>
      <c r="K32" s="8"/>
      <c r="L32" s="7"/>
    </row>
    <row r="33" customFormat="false" ht="15" hidden="false" customHeight="false" outlineLevel="0" collapsed="false">
      <c r="A33" s="5"/>
      <c r="B33" s="8"/>
      <c r="C33" s="8"/>
      <c r="D33" s="8"/>
      <c r="E33" s="8"/>
      <c r="F33" s="8"/>
      <c r="G33" s="8"/>
      <c r="H33" s="8"/>
      <c r="I33" s="8"/>
      <c r="J33" s="8"/>
      <c r="K33" s="8"/>
      <c r="L33" s="7"/>
    </row>
    <row r="34" customFormat="false" ht="15" hidden="false" customHeight="false" outlineLevel="0" collapsed="false">
      <c r="A34" s="5"/>
      <c r="B34" s="8"/>
      <c r="C34" s="8"/>
      <c r="D34" s="8"/>
      <c r="E34" s="8"/>
      <c r="F34" s="8"/>
      <c r="G34" s="8"/>
      <c r="H34" s="8"/>
      <c r="I34" s="8"/>
      <c r="J34" s="8"/>
      <c r="K34" s="8"/>
      <c r="L34" s="7"/>
    </row>
    <row r="35" customFormat="false" ht="15" hidden="false" customHeight="false" outlineLevel="0" collapsed="false">
      <c r="A35" s="5"/>
      <c r="B35" s="8"/>
      <c r="C35" s="8"/>
      <c r="D35" s="8"/>
      <c r="E35" s="8"/>
      <c r="F35" s="8"/>
      <c r="G35" s="8"/>
      <c r="H35" s="8"/>
      <c r="I35" s="8"/>
      <c r="J35" s="8"/>
      <c r="K35" s="8"/>
      <c r="L35" s="7"/>
    </row>
    <row r="36" customFormat="false" ht="15" hidden="false" customHeight="false" outlineLevel="0" collapsed="false">
      <c r="A36" s="5"/>
      <c r="B36" s="8"/>
      <c r="C36" s="8"/>
      <c r="D36" s="8"/>
      <c r="E36" s="8"/>
      <c r="F36" s="8"/>
      <c r="G36" s="8"/>
      <c r="H36" s="8"/>
      <c r="I36" s="8"/>
      <c r="J36" s="8"/>
      <c r="K36" s="8"/>
      <c r="L36" s="7"/>
    </row>
    <row r="37" customFormat="false" ht="15" hidden="false" customHeight="false" outlineLevel="0" collapsed="false">
      <c r="A37" s="5"/>
      <c r="B37" s="8"/>
      <c r="C37" s="8"/>
      <c r="D37" s="8"/>
      <c r="E37" s="8"/>
      <c r="F37" s="8"/>
      <c r="G37" s="8"/>
      <c r="H37" s="8"/>
      <c r="I37" s="8"/>
      <c r="J37" s="8"/>
      <c r="K37" s="8"/>
      <c r="L37" s="7"/>
    </row>
    <row r="38" customFormat="false" ht="15" hidden="false" customHeight="false" outlineLevel="0" collapsed="false">
      <c r="A38" s="5"/>
      <c r="B38" s="8"/>
      <c r="C38" s="8"/>
      <c r="D38" s="8"/>
      <c r="E38" s="8"/>
      <c r="F38" s="8"/>
      <c r="G38" s="8"/>
      <c r="H38" s="8"/>
      <c r="I38" s="8"/>
      <c r="J38" s="8"/>
      <c r="K38" s="8"/>
      <c r="L38" s="7"/>
    </row>
    <row r="39" customFormat="false" ht="15" hidden="false" customHeight="false" outlineLevel="0" collapsed="false">
      <c r="A39" s="5"/>
      <c r="B39" s="8"/>
      <c r="C39" s="8"/>
      <c r="D39" s="8"/>
      <c r="E39" s="8"/>
      <c r="F39" s="8"/>
      <c r="G39" s="8"/>
      <c r="H39" s="8"/>
      <c r="I39" s="8"/>
      <c r="J39" s="8"/>
      <c r="K39" s="8"/>
      <c r="L39" s="7"/>
    </row>
    <row r="40" customFormat="false" ht="15" hidden="false" customHeight="false" outlineLevel="0" collapsed="false">
      <c r="A40" s="5"/>
      <c r="B40" s="8"/>
      <c r="C40" s="8"/>
      <c r="D40" s="8"/>
      <c r="E40" s="8"/>
      <c r="F40" s="8"/>
      <c r="G40" s="8"/>
      <c r="H40" s="8"/>
      <c r="I40" s="8"/>
      <c r="J40" s="8"/>
      <c r="K40" s="8"/>
      <c r="L40" s="7"/>
    </row>
    <row r="41" customFormat="false" ht="15" hidden="false" customHeight="false" outlineLevel="0" collapsed="false">
      <c r="A41" s="5"/>
      <c r="B41" s="8"/>
      <c r="C41" s="8"/>
      <c r="D41" s="8"/>
      <c r="E41" s="8"/>
      <c r="F41" s="8"/>
      <c r="G41" s="8"/>
      <c r="H41" s="8"/>
      <c r="I41" s="8"/>
      <c r="J41" s="8"/>
      <c r="K41" s="8"/>
      <c r="L41" s="7"/>
    </row>
    <row r="42" customFormat="false" ht="15" hidden="false" customHeight="false" outlineLevel="0" collapsed="false">
      <c r="A42" s="5"/>
      <c r="B42" s="8"/>
      <c r="C42" s="8"/>
      <c r="D42" s="8"/>
      <c r="E42" s="8"/>
      <c r="F42" s="8"/>
      <c r="G42" s="8"/>
      <c r="H42" s="8"/>
      <c r="I42" s="8"/>
      <c r="J42" s="8"/>
      <c r="K42" s="8"/>
      <c r="L42" s="7"/>
    </row>
    <row r="43" customFormat="false" ht="15" hidden="false" customHeight="false" outlineLevel="0" collapsed="false">
      <c r="A43" s="5"/>
      <c r="B43" s="8"/>
      <c r="C43" s="8"/>
      <c r="D43" s="8"/>
      <c r="E43" s="8"/>
      <c r="F43" s="8"/>
      <c r="G43" s="8"/>
      <c r="H43" s="8"/>
      <c r="I43" s="8"/>
      <c r="J43" s="8"/>
      <c r="K43" s="8"/>
      <c r="L43" s="7"/>
    </row>
    <row r="44" customFormat="false" ht="15" hidden="false" customHeight="false" outlineLevel="0" collapsed="false">
      <c r="A44" s="5"/>
      <c r="B44" s="8"/>
      <c r="C44" s="8"/>
      <c r="D44" s="8"/>
      <c r="E44" s="8"/>
      <c r="F44" s="8"/>
      <c r="G44" s="8"/>
      <c r="H44" s="8"/>
      <c r="I44" s="8"/>
      <c r="J44" s="8"/>
      <c r="K44" s="8"/>
      <c r="L44" s="7"/>
    </row>
    <row r="45" customFormat="false" ht="15" hidden="false" customHeight="false" outlineLevel="0" collapsed="false">
      <c r="A45" s="5"/>
      <c r="B45" s="8"/>
      <c r="C45" s="8"/>
      <c r="D45" s="8"/>
      <c r="E45" s="8"/>
      <c r="F45" s="8"/>
      <c r="G45" s="8"/>
      <c r="H45" s="8"/>
      <c r="I45" s="8"/>
      <c r="J45" s="8"/>
      <c r="K45" s="8"/>
      <c r="L45" s="7"/>
    </row>
    <row r="46" customFormat="false" ht="15" hidden="false" customHeight="false" outlineLevel="0" collapsed="false">
      <c r="A46" s="5"/>
      <c r="B46" s="8"/>
      <c r="C46" s="8"/>
      <c r="D46" s="8"/>
      <c r="E46" s="8"/>
      <c r="F46" s="8"/>
      <c r="G46" s="8"/>
      <c r="H46" s="8"/>
      <c r="I46" s="8"/>
      <c r="J46" s="8"/>
      <c r="K46" s="8"/>
      <c r="L46" s="7"/>
    </row>
    <row r="47" customFormat="false" ht="15" hidden="false" customHeight="false" outlineLevel="0" collapsed="false">
      <c r="A47" s="5"/>
      <c r="B47" s="8"/>
      <c r="C47" s="8"/>
      <c r="D47" s="8"/>
      <c r="E47" s="8"/>
      <c r="F47" s="8"/>
      <c r="G47" s="8"/>
      <c r="H47" s="8"/>
      <c r="I47" s="8"/>
      <c r="J47" s="8"/>
      <c r="K47" s="8"/>
      <c r="L47" s="7"/>
    </row>
    <row r="48" customFormat="false" ht="15" hidden="false" customHeight="false" outlineLevel="0" collapsed="false">
      <c r="A48" s="5"/>
      <c r="B48" s="8"/>
      <c r="C48" s="8"/>
      <c r="D48" s="8"/>
      <c r="E48" s="8"/>
      <c r="F48" s="8"/>
      <c r="G48" s="8"/>
      <c r="H48" s="8"/>
      <c r="I48" s="8"/>
      <c r="J48" s="8"/>
      <c r="K48" s="8"/>
      <c r="L48" s="7"/>
    </row>
    <row r="49" customFormat="false" ht="15" hidden="false" customHeight="false" outlineLevel="0" collapsed="false">
      <c r="A49" s="5"/>
      <c r="B49" s="8"/>
      <c r="C49" s="8"/>
      <c r="D49" s="8"/>
      <c r="E49" s="8"/>
      <c r="F49" s="8"/>
      <c r="G49" s="8"/>
      <c r="H49" s="8"/>
      <c r="I49" s="8"/>
      <c r="J49" s="8"/>
      <c r="K49" s="8"/>
      <c r="L49" s="7"/>
    </row>
    <row r="50" customFormat="false" ht="15" hidden="false" customHeight="false" outlineLevel="0" collapsed="false">
      <c r="A50" s="5"/>
      <c r="B50" s="8"/>
      <c r="C50" s="8"/>
      <c r="D50" s="8"/>
      <c r="E50" s="8"/>
      <c r="F50" s="8"/>
      <c r="G50" s="8"/>
      <c r="H50" s="8"/>
      <c r="I50" s="8"/>
      <c r="J50" s="8"/>
      <c r="K50" s="8"/>
      <c r="L50" s="7"/>
    </row>
    <row r="51" customFormat="false" ht="15" hidden="false" customHeight="false" outlineLevel="0" collapsed="false">
      <c r="A51" s="5"/>
      <c r="B51" s="8"/>
      <c r="C51" s="8"/>
      <c r="D51" s="8"/>
      <c r="E51" s="8"/>
      <c r="F51" s="8"/>
      <c r="G51" s="8"/>
      <c r="H51" s="8"/>
      <c r="I51" s="8"/>
      <c r="J51" s="8"/>
      <c r="K51" s="8"/>
      <c r="L51" s="7"/>
    </row>
    <row r="52" customFormat="false" ht="15" hidden="false" customHeight="false" outlineLevel="0" collapsed="false">
      <c r="A52" s="5"/>
      <c r="B52" s="8"/>
      <c r="C52" s="8"/>
      <c r="D52" s="8"/>
      <c r="E52" s="8"/>
      <c r="F52" s="8"/>
      <c r="G52" s="8"/>
      <c r="H52" s="8"/>
      <c r="I52" s="8"/>
      <c r="J52" s="8"/>
      <c r="K52" s="8"/>
      <c r="L52" s="7"/>
    </row>
    <row r="53" customFormat="false" ht="15" hidden="false" customHeight="false" outlineLevel="0" collapsed="false">
      <c r="A53" s="5"/>
      <c r="B53" s="8"/>
      <c r="C53" s="8"/>
      <c r="D53" s="8"/>
      <c r="E53" s="8"/>
      <c r="F53" s="8"/>
      <c r="G53" s="8"/>
      <c r="H53" s="8"/>
      <c r="I53" s="8"/>
      <c r="J53" s="8"/>
      <c r="K53" s="8"/>
      <c r="L53" s="7"/>
    </row>
    <row r="54" customFormat="false" ht="15" hidden="false" customHeight="false" outlineLevel="0" collapsed="false">
      <c r="A54" s="5"/>
      <c r="B54" s="8"/>
      <c r="C54" s="8"/>
      <c r="D54" s="8"/>
      <c r="E54" s="8"/>
      <c r="F54" s="8"/>
      <c r="G54" s="8"/>
      <c r="H54" s="8"/>
      <c r="I54" s="8"/>
      <c r="J54" s="8"/>
      <c r="K54" s="8"/>
      <c r="L54" s="7"/>
    </row>
    <row r="55" customFormat="false" ht="15" hidden="false" customHeight="false" outlineLevel="0" collapsed="false">
      <c r="A55" s="5"/>
      <c r="B55" s="8"/>
      <c r="C55" s="8"/>
      <c r="D55" s="8"/>
      <c r="E55" s="8"/>
      <c r="F55" s="8"/>
      <c r="G55" s="8"/>
      <c r="H55" s="8"/>
      <c r="I55" s="8"/>
      <c r="J55" s="8"/>
      <c r="K55" s="8"/>
      <c r="L55" s="7"/>
    </row>
    <row r="56" customFormat="false" ht="15" hidden="false" customHeight="false" outlineLevel="0" collapsed="false">
      <c r="A56" s="5"/>
      <c r="B56" s="8"/>
      <c r="C56" s="8"/>
      <c r="D56" s="8"/>
      <c r="E56" s="8"/>
      <c r="F56" s="8"/>
      <c r="G56" s="8"/>
      <c r="H56" s="8"/>
      <c r="I56" s="8"/>
      <c r="J56" s="8"/>
      <c r="K56" s="8"/>
      <c r="L56" s="7"/>
    </row>
    <row r="57" customFormat="false" ht="15" hidden="false" customHeight="false" outlineLevel="0" collapsed="false">
      <c r="A57" s="5"/>
      <c r="B57" s="8"/>
      <c r="C57" s="8"/>
      <c r="D57" s="8"/>
      <c r="E57" s="8"/>
      <c r="F57" s="8"/>
      <c r="G57" s="8"/>
      <c r="H57" s="8"/>
      <c r="I57" s="8"/>
      <c r="J57" s="8"/>
      <c r="K57" s="8"/>
      <c r="L57" s="7"/>
    </row>
    <row r="58" customFormat="false" ht="15" hidden="false" customHeight="false" outlineLevel="0" collapsed="false">
      <c r="A58" s="5"/>
      <c r="B58" s="8"/>
      <c r="C58" s="8"/>
      <c r="D58" s="8"/>
      <c r="E58" s="8"/>
      <c r="F58" s="8"/>
      <c r="G58" s="8"/>
      <c r="H58" s="8"/>
      <c r="I58" s="8"/>
      <c r="J58" s="8"/>
      <c r="K58" s="8"/>
      <c r="L58" s="7"/>
    </row>
    <row r="59" customFormat="false" ht="15" hidden="false" customHeight="false" outlineLevel="0" collapsed="false">
      <c r="A59" s="5"/>
      <c r="B59" s="8"/>
      <c r="C59" s="8"/>
      <c r="D59" s="8"/>
      <c r="E59" s="8"/>
      <c r="F59" s="8"/>
      <c r="G59" s="8"/>
      <c r="H59" s="8"/>
      <c r="I59" s="8"/>
      <c r="J59" s="8"/>
      <c r="K59" s="8"/>
      <c r="L59" s="7"/>
    </row>
    <row r="60" customFormat="false" ht="15" hidden="false" customHeight="false" outlineLevel="0" collapsed="false">
      <c r="A60" s="1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9"/>
    </row>
  </sheetData>
  <sheetProtection sheet="false"/>
  <mergeCells count="1">
    <mergeCell ref="C2:H2"/>
  </mergeCells>
  <conditionalFormatting sqref="I6;I8;I10;I12;I14">
    <cfRule type="expression" priority="2" aboveAverage="0" equalAverage="0" bottom="0" percent="0" rank="0" text="" dxfId="0">
      <formula>LEN(TRIM(I6))=0</formula>
    </cfRule>
  </conditionalFormatting>
  <dataValidations count="5">
    <dataValidation allowBlank="true" error="Wert kleiner oder gleich 0" errorTitle="Fehler" operator="greaterThan" prompt="Geben Sie die Höhe des Trägers an" showDropDown="false" showErrorMessage="true" showInputMessage="true" sqref="I6" type="decimal">
      <formula1>0</formula1>
      <formula2>0</formula2>
    </dataValidation>
    <dataValidation allowBlank="true" error="Wert kleiner oder gleich 0" errorTitle="Fehler" operator="greaterThan" prompt="Geben Sie die Breite des Trägers an" showDropDown="false" showErrorMessage="true" showInputMessage="true" sqref="I8" type="decimal">
      <formula1>0</formula1>
      <formula2>0</formula2>
    </dataValidation>
    <dataValidation allowBlank="true" error="Wert negativ oder größer als die Breite des Trägers" errorTitle="Fehler" operator="between" prompt="Geben Sie die Stegdicke des Trägers an" showDropDown="false" showErrorMessage="true" showInputMessage="true" sqref="I10" type="decimal">
      <formula1>0</formula1>
      <formula2>I8</formula2>
    </dataValidation>
    <dataValidation allowBlank="true" error="Flanschdicke negativ oder größer als die halbe Höhe" errorTitle="Fehler" operator="between" prompt="Geben Sie die Flanschdicke des Trägers an" showDropDown="false" showErrorMessage="true" showInputMessage="true" sqref="I12" type="decimal">
      <formula1>0</formula1>
      <formula2>I6/2</formula2>
    </dataValidation>
    <dataValidation allowBlank="true" error="Wert negativ oder gleich 0" errorTitle="Fehler" operator="greaterThan" prompt="Geben Sie die Wichte des Trägermaterials an" showDropDown="false" showErrorMessage="true" showInputMessage="true" sqref="I14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1:7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1" width="11.4183673469388" collapsed="true"/>
    <col min="2" max="3" hidden="false" style="1" width="13.0051020408163" collapsed="true"/>
    <col min="4" max="4" hidden="false" style="1" width="12.5714285714286" collapsed="true"/>
    <col min="5" max="5" hidden="false" style="1" width="11.4183673469388" collapsed="true"/>
    <col min="6" max="6" hidden="false" style="1" width="16.8571428571429" collapsed="true"/>
    <col min="7" max="7" hidden="false" style="1" width="13.7040816326531" collapsed="true"/>
    <col min="8" max="8" hidden="false" style="1" width="13.8571428571429" collapsed="true"/>
    <col min="9" max="9" hidden="false" style="1" width="11.4183673469388" collapsed="true"/>
    <col min="10" max="10" hidden="false" style="1" width="11.5204081632653" collapsed="true"/>
    <col min="11" max="1025" hidden="false" style="1" width="11.4183673469388" collapsed="true"/>
  </cols>
  <sheetData>
    <row r="1" customFormat="false" ht="15" hidden="false" customHeight="false" outlineLevel="0" collapsed="false">
      <c r="A1" s="0"/>
      <c r="B1" s="0"/>
      <c r="C1" s="0"/>
      <c r="D1" s="0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33" hidden="false" customHeight="false" outlineLevel="0" collapsed="false">
      <c r="A2" s="23"/>
      <c r="B2" s="24" t="s">
        <v>50</v>
      </c>
      <c r="C2" s="24" t="s">
        <v>51</v>
      </c>
      <c r="D2" s="24" t="s">
        <v>52</v>
      </c>
      <c r="E2" s="23"/>
      <c r="F2" s="24" t="s">
        <v>53</v>
      </c>
      <c r="G2" s="24" t="s">
        <v>54</v>
      </c>
      <c r="H2" s="24" t="s">
        <v>55</v>
      </c>
      <c r="I2" s="23"/>
      <c r="J2" s="23"/>
      <c r="K2" s="23"/>
      <c r="L2" s="23"/>
      <c r="M2" s="23"/>
      <c r="N2" s="23"/>
      <c r="O2" s="23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s="25" customFormat="true" ht="15" hidden="false" customHeight="false" outlineLevel="0" collapsed="false">
      <c r="B3" s="26" t="s">
        <v>4</v>
      </c>
      <c r="C3" s="26" t="s">
        <v>4</v>
      </c>
      <c r="D3" s="26" t="s">
        <v>4</v>
      </c>
      <c r="E3"/>
      <c r="F3" s="26" t="s">
        <v>7</v>
      </c>
      <c r="G3" s="26" t="s">
        <v>10</v>
      </c>
      <c r="H3" s="26" t="s">
        <v>10</v>
      </c>
    </row>
    <row r="4" customFormat="false" ht="15" hidden="false" customHeight="false" outlineLevel="0" collapsed="false">
      <c r="B4" s="27" t="n">
        <f aca="false">Ergebnisse!H13</f>
        <v>2</v>
      </c>
      <c r="C4" s="27" t="n">
        <f aca="false">Ergebnisse!H17</f>
        <v>6.5</v>
      </c>
      <c r="D4" s="27" t="n">
        <f aca="false">L</f>
        <v>14</v>
      </c>
      <c r="F4" s="27" t="n">
        <f aca="false">(Auflast+Gewicht)</f>
        <v>4121.137</v>
      </c>
      <c r="G4" s="27" t="n">
        <f aca="false">Last1</f>
        <v>20000</v>
      </c>
      <c r="H4" s="27" t="n">
        <f aca="false">Ergebnisse!H15</f>
        <v>20000</v>
      </c>
      <c r="I4" s="0"/>
      <c r="J4" s="0"/>
    </row>
    <row r="5" customFormat="false" ht="15" hidden="false" customHeight="false" outlineLevel="0" collapsed="false">
      <c r="B5" s="0"/>
      <c r="C5" s="0"/>
      <c r="D5" s="0"/>
      <c r="F5" s="0"/>
      <c r="G5" s="0"/>
      <c r="H5" s="0"/>
      <c r="I5" s="0"/>
      <c r="J5" s="0"/>
    </row>
    <row r="6" customFormat="false" ht="18" hidden="false" customHeight="false" outlineLevel="0" collapsed="false">
      <c r="B6" s="28" t="s">
        <v>56</v>
      </c>
      <c r="C6" s="28" t="s">
        <v>57</v>
      </c>
      <c r="D6" s="28" t="s">
        <v>58</v>
      </c>
      <c r="F6" s="28" t="s">
        <v>59</v>
      </c>
      <c r="G6" s="28" t="s">
        <v>60</v>
      </c>
      <c r="H6" s="28" t="s">
        <v>61</v>
      </c>
      <c r="I6" s="28" t="s">
        <v>62</v>
      </c>
      <c r="J6" s="28" t="s">
        <v>56</v>
      </c>
    </row>
    <row r="7" customFormat="false" ht="15" hidden="false" customHeight="false" outlineLevel="0" collapsed="false">
      <c r="B7" s="26" t="s">
        <v>4</v>
      </c>
      <c r="C7" s="26" t="s">
        <v>4</v>
      </c>
      <c r="D7" s="26" t="s">
        <v>4</v>
      </c>
      <c r="F7" s="26" t="s">
        <v>7</v>
      </c>
      <c r="G7" s="26" t="s">
        <v>7</v>
      </c>
      <c r="H7" s="26" t="s">
        <v>7</v>
      </c>
      <c r="I7" s="26" t="s">
        <v>7</v>
      </c>
      <c r="J7" s="26" t="s">
        <v>4</v>
      </c>
    </row>
    <row r="8" customFormat="false" ht="15" hidden="false" customHeight="false" outlineLevel="0" collapsed="false">
      <c r="B8" s="29" t="n">
        <v>0</v>
      </c>
      <c r="C8" s="29" t="n">
        <f aca="false">B8/L</f>
        <v>0</v>
      </c>
      <c r="D8" s="29" t="n">
        <f aca="false">(L-B8)/L</f>
        <v>1</v>
      </c>
      <c r="F8" s="30" t="n">
        <f aca="false">C8*D8/2*(Auflast+Gewicht)*L*L</f>
        <v>0</v>
      </c>
      <c r="G8" s="30" t="n">
        <f aca="false">IF(B8&lt;=$B$4,C8*(L-$B$4)*$G$4,D8*$B$4*$G$4)</f>
        <v>0</v>
      </c>
      <c r="H8" s="30" t="n">
        <f aca="false">IF(B8&lt;=$C$4,C8*(L-$C$4)*$H$4,D8*$C$4*$H$4)</f>
        <v>0</v>
      </c>
      <c r="I8" s="30" t="n">
        <f aca="false">SUM(F8:H8)</f>
        <v>0</v>
      </c>
      <c r="J8" s="29" t="n">
        <v>0</v>
      </c>
    </row>
    <row r="9" customFormat="false" ht="15" hidden="false" customHeight="false" outlineLevel="0" collapsed="false">
      <c r="B9" s="29" t="n">
        <f aca="false">B8+$B$78/70</f>
        <v>0.2</v>
      </c>
      <c r="C9" s="29" t="n">
        <f aca="false">B9/L</f>
        <v>0.0142857142857143</v>
      </c>
      <c r="D9" s="29" t="n">
        <f aca="false">(L-B9)/L</f>
        <v>0.985714285714286</v>
      </c>
      <c r="F9" s="30" t="n">
        <f aca="false">C9*D9/2*(Auflast+Gewicht)*L*L</f>
        <v>5687.16906</v>
      </c>
      <c r="G9" s="30" t="n">
        <f aca="false">IF(B9&lt;=$B$4,C9*(L-$B$4)*$G$4,D9*$B$4*$G$4)</f>
        <v>3428.57142857143</v>
      </c>
      <c r="H9" s="30" t="n">
        <f aca="false">IF(B9&lt;=$C$4,C9*(L-$C$4)*$H$4,D9*$C$4*$H$4)</f>
        <v>2142.85714285714</v>
      </c>
      <c r="I9" s="30" t="n">
        <f aca="false">SUM(F9:H9)</f>
        <v>11258.5976314286</v>
      </c>
      <c r="J9" s="29" t="n">
        <f aca="false">J8+$B$78/70</f>
        <v>0.2</v>
      </c>
    </row>
    <row r="10" customFormat="false" ht="15" hidden="false" customHeight="false" outlineLevel="0" collapsed="false">
      <c r="B10" s="29" t="n">
        <f aca="false">B9+$B$78/70</f>
        <v>0.4</v>
      </c>
      <c r="C10" s="29" t="n">
        <f aca="false">B10/L</f>
        <v>0.0285714285714286</v>
      </c>
      <c r="D10" s="29" t="n">
        <f aca="false">(L-B10)/L</f>
        <v>0.971428571428571</v>
      </c>
      <c r="F10" s="30" t="n">
        <f aca="false">C10*D10/2*(Auflast+Gewicht)*L*L</f>
        <v>11209.49264</v>
      </c>
      <c r="G10" s="30" t="n">
        <f aca="false">IF(B10&lt;=$B$4,C10*(L-$B$4)*$G$4,D10*$B$4*$G$4)</f>
        <v>6857.14285714286</v>
      </c>
      <c r="H10" s="30" t="n">
        <f aca="false">IF(B10&lt;=$C$4,C10*(L-$C$4)*$H$4,D10*$C$4*$H$4)</f>
        <v>4285.71428571429</v>
      </c>
      <c r="I10" s="30" t="n">
        <f aca="false">SUM(F10:H10)</f>
        <v>22352.3497828571</v>
      </c>
      <c r="J10" s="29" t="n">
        <f aca="false">J9+$B$78/70</f>
        <v>0.4</v>
      </c>
    </row>
    <row r="11" customFormat="false" ht="15" hidden="false" customHeight="false" outlineLevel="0" collapsed="false">
      <c r="B11" s="29" t="n">
        <f aca="false">B10+$B$78/70</f>
        <v>0.6</v>
      </c>
      <c r="C11" s="29" t="n">
        <f aca="false">B11/L</f>
        <v>0.0428571428571429</v>
      </c>
      <c r="D11" s="29" t="n">
        <f aca="false">(L-B11)/L</f>
        <v>0.957142857142857</v>
      </c>
      <c r="F11" s="30" t="n">
        <f aca="false">C11*D11/2*(Auflast+Gewicht)*L*L</f>
        <v>16566.97074</v>
      </c>
      <c r="G11" s="30" t="n">
        <f aca="false">IF(B11&lt;=$B$4,C11*(L-$B$4)*$G$4,D11*$B$4*$G$4)</f>
        <v>10285.7142857143</v>
      </c>
      <c r="H11" s="30" t="n">
        <f aca="false">IF(B11&lt;=$C$4,C11*(L-$C$4)*$H$4,D11*$C$4*$H$4)</f>
        <v>6428.57142857143</v>
      </c>
      <c r="I11" s="30" t="n">
        <f aca="false">SUM(F11:H11)</f>
        <v>33281.2564542857</v>
      </c>
      <c r="J11" s="29" t="n">
        <f aca="false">J10+$B$78/70</f>
        <v>0.6</v>
      </c>
    </row>
    <row r="12" customFormat="false" ht="15" hidden="false" customHeight="false" outlineLevel="0" collapsed="false">
      <c r="B12" s="29" t="n">
        <f aca="false">B11+$B$78/70</f>
        <v>0.8</v>
      </c>
      <c r="C12" s="29" t="n">
        <f aca="false">B12/L</f>
        <v>0.0571428571428571</v>
      </c>
      <c r="D12" s="29" t="n">
        <f aca="false">(L-B12)/L</f>
        <v>0.942857142857143</v>
      </c>
      <c r="F12" s="30" t="n">
        <f aca="false">C12*D12/2*(Auflast+Gewicht)*L*L</f>
        <v>21759.60336</v>
      </c>
      <c r="G12" s="30" t="n">
        <f aca="false">IF(B12&lt;=$B$4,C12*(L-$B$4)*$G$4,D12*$B$4*$G$4)</f>
        <v>13714.2857142857</v>
      </c>
      <c r="H12" s="30" t="n">
        <f aca="false">IF(B12&lt;=$C$4,C12*(L-$C$4)*$H$4,D12*$C$4*$H$4)</f>
        <v>8571.42857142857</v>
      </c>
      <c r="I12" s="30" t="n">
        <f aca="false">SUM(F12:H12)</f>
        <v>44045.3176457143</v>
      </c>
      <c r="J12" s="29" t="n">
        <f aca="false">J11+$B$78/70</f>
        <v>0.8</v>
      </c>
    </row>
    <row r="13" customFormat="false" ht="15" hidden="false" customHeight="false" outlineLevel="0" collapsed="false">
      <c r="B13" s="29" t="n">
        <f aca="false">B12+$B$78/70</f>
        <v>1</v>
      </c>
      <c r="C13" s="29" t="n">
        <f aca="false">B13/L</f>
        <v>0.0714285714285714</v>
      </c>
      <c r="D13" s="29" t="n">
        <f aca="false">(L-B13)/L</f>
        <v>0.928571428571429</v>
      </c>
      <c r="F13" s="30" t="n">
        <f aca="false">C13*D13/2*(Auflast+Gewicht)*L*L</f>
        <v>26787.3905</v>
      </c>
      <c r="G13" s="30" t="n">
        <f aca="false">IF(B13&lt;=$B$4,C13*(L-$B$4)*$G$4,D13*$B$4*$G$4)</f>
        <v>17142.8571428571</v>
      </c>
      <c r="H13" s="30" t="n">
        <f aca="false">IF(B13&lt;=$C$4,C13*(L-$C$4)*$H$4,D13*$C$4*$H$4)</f>
        <v>10714.2857142857</v>
      </c>
      <c r="I13" s="30" t="n">
        <f aca="false">SUM(F13:H13)</f>
        <v>54644.5333571428</v>
      </c>
      <c r="J13" s="29" t="n">
        <f aca="false">J12+$B$78/70</f>
        <v>1</v>
      </c>
    </row>
    <row r="14" customFormat="false" ht="15" hidden="false" customHeight="false" outlineLevel="0" collapsed="false">
      <c r="B14" s="29" t="n">
        <f aca="false">B13+$B$78/70</f>
        <v>1.2</v>
      </c>
      <c r="C14" s="29" t="n">
        <f aca="false">B14/L</f>
        <v>0.0857142857142857</v>
      </c>
      <c r="D14" s="29" t="n">
        <f aca="false">(L-B14)/L</f>
        <v>0.914285714285714</v>
      </c>
      <c r="F14" s="30" t="n">
        <f aca="false">C14*D14/2*(Auflast+Gewicht)*L*L</f>
        <v>31650.33216</v>
      </c>
      <c r="G14" s="30" t="n">
        <f aca="false">IF(B14&lt;=$B$4,C14*(L-$B$4)*$G$4,D14*$B$4*$G$4)</f>
        <v>20571.4285714286</v>
      </c>
      <c r="H14" s="30" t="n">
        <f aca="false">IF(B14&lt;=$C$4,C14*(L-$C$4)*$H$4,D14*$C$4*$H$4)</f>
        <v>12857.1428571429</v>
      </c>
      <c r="I14" s="30" t="n">
        <f aca="false">SUM(F14:H14)</f>
        <v>65078.9035885714</v>
      </c>
      <c r="J14" s="29" t="n">
        <f aca="false">J13+$B$78/70</f>
        <v>1.2</v>
      </c>
    </row>
    <row r="15" customFormat="false" ht="15" hidden="false" customHeight="false" outlineLevel="0" collapsed="false">
      <c r="B15" s="29" t="n">
        <f aca="false">B14+$B$78/70</f>
        <v>1.4</v>
      </c>
      <c r="C15" s="29" t="n">
        <f aca="false">B15/L</f>
        <v>0.1</v>
      </c>
      <c r="D15" s="29" t="n">
        <f aca="false">(L-B15)/L</f>
        <v>0.9</v>
      </c>
      <c r="F15" s="30" t="n">
        <f aca="false">C15*D15/2*(Auflast+Gewicht)*L*L</f>
        <v>36348.42834</v>
      </c>
      <c r="G15" s="30" t="n">
        <f aca="false">IF(B15&lt;=$B$4,C15*(L-$B$4)*$G$4,D15*$B$4*$G$4)</f>
        <v>24000</v>
      </c>
      <c r="H15" s="30" t="n">
        <f aca="false">IF(B15&lt;=$C$4,C15*(L-$C$4)*$H$4,D15*$C$4*$H$4)</f>
        <v>15000</v>
      </c>
      <c r="I15" s="30" t="n">
        <f aca="false">SUM(F15:H15)</f>
        <v>75348.42834</v>
      </c>
      <c r="J15" s="29" t="n">
        <f aca="false">J14+$B$78/70</f>
        <v>1.4</v>
      </c>
    </row>
    <row r="16" customFormat="false" ht="15" hidden="false" customHeight="false" outlineLevel="0" collapsed="false">
      <c r="B16" s="29" t="n">
        <f aca="false">B15+$B$78/70</f>
        <v>1.6</v>
      </c>
      <c r="C16" s="29" t="n">
        <f aca="false">B16/L</f>
        <v>0.114285714285714</v>
      </c>
      <c r="D16" s="29" t="n">
        <f aca="false">(L-B16)/L</f>
        <v>0.885714285714286</v>
      </c>
      <c r="F16" s="30" t="n">
        <f aca="false">C16*D16/2*(Auflast+Gewicht)*L*L</f>
        <v>40881.67904</v>
      </c>
      <c r="G16" s="30" t="n">
        <f aca="false">IF(B16&lt;=$B$4,C16*(L-$B$4)*$G$4,D16*$B$4*$G$4)</f>
        <v>27428.5714285714</v>
      </c>
      <c r="H16" s="30" t="n">
        <f aca="false">IF(B16&lt;=$C$4,C16*(L-$C$4)*$H$4,D16*$C$4*$H$4)</f>
        <v>17142.8571428571</v>
      </c>
      <c r="I16" s="30" t="n">
        <f aca="false">SUM(F16:H16)</f>
        <v>85453.1076114286</v>
      </c>
      <c r="J16" s="29" t="n">
        <f aca="false">J15+$B$78/70</f>
        <v>1.6</v>
      </c>
    </row>
    <row r="17" customFormat="false" ht="15" hidden="false" customHeight="false" outlineLevel="0" collapsed="false">
      <c r="B17" s="29" t="n">
        <f aca="false">B16+$B$78/70</f>
        <v>1.8</v>
      </c>
      <c r="C17" s="29" t="n">
        <f aca="false">B17/L</f>
        <v>0.128571428571429</v>
      </c>
      <c r="D17" s="29" t="n">
        <f aca="false">(L-B17)/L</f>
        <v>0.871428571428571</v>
      </c>
      <c r="F17" s="30" t="n">
        <f aca="false">C17*D17/2*(Auflast+Gewicht)*L*L</f>
        <v>45250.08426</v>
      </c>
      <c r="G17" s="30" t="n">
        <f aca="false">IF(B17&lt;=$B$4,C17*(L-$B$4)*$G$4,D17*$B$4*$G$4)</f>
        <v>30857.1428571429</v>
      </c>
      <c r="H17" s="30" t="n">
        <f aca="false">IF(B17&lt;=$C$4,C17*(L-$C$4)*$H$4,D17*$C$4*$H$4)</f>
        <v>19285.7142857143</v>
      </c>
      <c r="I17" s="30" t="n">
        <f aca="false">SUM(F17:H17)</f>
        <v>95392.9414028571</v>
      </c>
      <c r="J17" s="29" t="n">
        <f aca="false">J16+$B$78/70</f>
        <v>1.8</v>
      </c>
    </row>
    <row r="18" customFormat="false" ht="15" hidden="false" customHeight="false" outlineLevel="0" collapsed="false">
      <c r="B18" s="29" t="n">
        <f aca="false">B17+$B$78/70</f>
        <v>2</v>
      </c>
      <c r="C18" s="29" t="n">
        <f aca="false">B18/L</f>
        <v>0.142857142857143</v>
      </c>
      <c r="D18" s="29" t="n">
        <f aca="false">(L-B18)/L</f>
        <v>0.857142857142857</v>
      </c>
      <c r="F18" s="30" t="n">
        <f aca="false">C18*D18/2*(Auflast+Gewicht)*L*L</f>
        <v>49453.644</v>
      </c>
      <c r="G18" s="30" t="n">
        <f aca="false">IF(B18&lt;=$B$4,C18*(L-$B$4)*$G$4,D18*$B$4*$G$4)</f>
        <v>34285.7142857143</v>
      </c>
      <c r="H18" s="30" t="n">
        <f aca="false">IF(B18&lt;=$C$4,C18*(L-$C$4)*$H$4,D18*$C$4*$H$4)</f>
        <v>21428.5714285714</v>
      </c>
      <c r="I18" s="30" t="n">
        <f aca="false">SUM(F18:H18)</f>
        <v>105167.929714286</v>
      </c>
      <c r="J18" s="29" t="n">
        <f aca="false">J17+$B$78/70</f>
        <v>2</v>
      </c>
    </row>
    <row r="19" customFormat="false" ht="15" hidden="false" customHeight="false" outlineLevel="0" collapsed="false">
      <c r="B19" s="29" t="n">
        <f aca="false">B18+$B$78/70</f>
        <v>2.2</v>
      </c>
      <c r="C19" s="29" t="n">
        <f aca="false">B19/L</f>
        <v>0.157142857142857</v>
      </c>
      <c r="D19" s="29" t="n">
        <f aca="false">(L-B19)/L</f>
        <v>0.842857142857143</v>
      </c>
      <c r="F19" s="30" t="n">
        <f aca="false">C19*D19/2*(Auflast+Gewicht)*L*L</f>
        <v>53492.35826</v>
      </c>
      <c r="G19" s="30" t="n">
        <f aca="false">IF(B19&lt;=$B$4,C19*(L-$B$4)*$G$4,D19*$B$4*$G$4)</f>
        <v>33714.2857142857</v>
      </c>
      <c r="H19" s="30" t="n">
        <f aca="false">IF(B19&lt;=$C$4,C19*(L-$C$4)*$H$4,D19*$C$4*$H$4)</f>
        <v>23571.4285714286</v>
      </c>
      <c r="I19" s="30" t="n">
        <f aca="false">SUM(F19:H19)</f>
        <v>110778.072545714</v>
      </c>
      <c r="J19" s="29" t="n">
        <f aca="false">J18+$B$78/70</f>
        <v>2.2</v>
      </c>
    </row>
    <row r="20" customFormat="false" ht="15" hidden="false" customHeight="false" outlineLevel="0" collapsed="false">
      <c r="B20" s="29" t="n">
        <f aca="false">B19+$B$78/70</f>
        <v>2.4</v>
      </c>
      <c r="C20" s="29" t="n">
        <f aca="false">B20/L</f>
        <v>0.171428571428571</v>
      </c>
      <c r="D20" s="29" t="n">
        <f aca="false">(L-B20)/L</f>
        <v>0.828571428571429</v>
      </c>
      <c r="F20" s="30" t="n">
        <f aca="false">C20*D20/2*(Auflast+Gewicht)*L*L</f>
        <v>57366.22704</v>
      </c>
      <c r="G20" s="30" t="n">
        <f aca="false">IF(B20&lt;=$B$4,C20*(L-$B$4)*$G$4,D20*$B$4*$G$4)</f>
        <v>33142.8571428571</v>
      </c>
      <c r="H20" s="30" t="n">
        <f aca="false">IF(B20&lt;=$C$4,C20*(L-$C$4)*$H$4,D20*$C$4*$H$4)</f>
        <v>25714.2857142857</v>
      </c>
      <c r="I20" s="30" t="n">
        <f aca="false">SUM(F20:H20)</f>
        <v>116223.369897143</v>
      </c>
      <c r="J20" s="29" t="n">
        <f aca="false">J19+$B$78/70</f>
        <v>2.4</v>
      </c>
    </row>
    <row r="21" customFormat="false" ht="15" hidden="false" customHeight="false" outlineLevel="0" collapsed="false">
      <c r="B21" s="29" t="n">
        <f aca="false">B20+$B$78/70</f>
        <v>2.6</v>
      </c>
      <c r="C21" s="29" t="n">
        <f aca="false">B21/L</f>
        <v>0.185714285714286</v>
      </c>
      <c r="D21" s="29" t="n">
        <f aca="false">(L-B21)/L</f>
        <v>0.814285714285714</v>
      </c>
      <c r="F21" s="30" t="n">
        <f aca="false">C21*D21/2*(Auflast+Gewicht)*L*L</f>
        <v>61075.25034</v>
      </c>
      <c r="G21" s="30" t="n">
        <f aca="false">IF(B21&lt;=$B$4,C21*(L-$B$4)*$G$4,D21*$B$4*$G$4)</f>
        <v>32571.4285714286</v>
      </c>
      <c r="H21" s="30" t="n">
        <f aca="false">IF(B21&lt;=$C$4,C21*(L-$C$4)*$H$4,D21*$C$4*$H$4)</f>
        <v>27857.1428571429</v>
      </c>
      <c r="I21" s="30" t="n">
        <f aca="false">SUM(F21:H21)</f>
        <v>121503.821768571</v>
      </c>
      <c r="J21" s="29" t="n">
        <f aca="false">J20+$B$78/70</f>
        <v>2.6</v>
      </c>
    </row>
    <row r="22" customFormat="false" ht="15" hidden="false" customHeight="false" outlineLevel="0" collapsed="false">
      <c r="B22" s="29" t="n">
        <f aca="false">B21+$B$78/70</f>
        <v>2.8</v>
      </c>
      <c r="C22" s="29" t="n">
        <f aca="false">B22/L</f>
        <v>0.2</v>
      </c>
      <c r="D22" s="29" t="n">
        <f aca="false">(L-B22)/L</f>
        <v>0.8</v>
      </c>
      <c r="F22" s="30" t="n">
        <f aca="false">C22*D22/2*(Auflast+Gewicht)*L*L</f>
        <v>64619.42816</v>
      </c>
      <c r="G22" s="30" t="n">
        <f aca="false">IF(B22&lt;=$B$4,C22*(L-$B$4)*$G$4,D22*$B$4*$G$4)</f>
        <v>32000</v>
      </c>
      <c r="H22" s="30" t="n">
        <f aca="false">IF(B22&lt;=$C$4,C22*(L-$C$4)*$H$4,D22*$C$4*$H$4)</f>
        <v>30000</v>
      </c>
      <c r="I22" s="30" t="n">
        <f aca="false">SUM(F22:H22)</f>
        <v>126619.42816</v>
      </c>
      <c r="J22" s="29" t="n">
        <f aca="false">J21+$B$78/70</f>
        <v>2.8</v>
      </c>
    </row>
    <row r="23" customFormat="false" ht="15" hidden="false" customHeight="false" outlineLevel="0" collapsed="false">
      <c r="B23" s="29" t="n">
        <f aca="false">B22+$B$78/70</f>
        <v>3</v>
      </c>
      <c r="C23" s="29" t="n">
        <f aca="false">B23/L</f>
        <v>0.214285714285714</v>
      </c>
      <c r="D23" s="29" t="n">
        <f aca="false">(L-B23)/L</f>
        <v>0.785714285714286</v>
      </c>
      <c r="F23" s="30" t="n">
        <f aca="false">C23*D23/2*(Auflast+Gewicht)*L*L</f>
        <v>67998.7605</v>
      </c>
      <c r="G23" s="30" t="n">
        <f aca="false">IF(B23&lt;=$B$4,C23*(L-$B$4)*$G$4,D23*$B$4*$G$4)</f>
        <v>31428.5714285714</v>
      </c>
      <c r="H23" s="30" t="n">
        <f aca="false">IF(B23&lt;=$C$4,C23*(L-$C$4)*$H$4,D23*$C$4*$H$4)</f>
        <v>32142.8571428571</v>
      </c>
      <c r="I23" s="30" t="n">
        <f aca="false">SUM(F23:H23)</f>
        <v>131570.189071429</v>
      </c>
      <c r="J23" s="29" t="n">
        <f aca="false">J22+$B$78/70</f>
        <v>3</v>
      </c>
    </row>
    <row r="24" customFormat="false" ht="15" hidden="false" customHeight="false" outlineLevel="0" collapsed="false">
      <c r="B24" s="29" t="n">
        <f aca="false">B23+$B$78/70</f>
        <v>3.2</v>
      </c>
      <c r="C24" s="29" t="n">
        <f aca="false">B24/L</f>
        <v>0.228571428571429</v>
      </c>
      <c r="D24" s="29" t="n">
        <f aca="false">(L-B24)/L</f>
        <v>0.771428571428571</v>
      </c>
      <c r="F24" s="30" t="n">
        <f aca="false">C24*D24/2*(Auflast+Gewicht)*L*L</f>
        <v>71213.24736</v>
      </c>
      <c r="G24" s="30" t="n">
        <f aca="false">IF(B24&lt;=$B$4,C24*(L-$B$4)*$G$4,D24*$B$4*$G$4)</f>
        <v>30857.1428571429</v>
      </c>
      <c r="H24" s="30" t="n">
        <f aca="false">IF(B24&lt;=$C$4,C24*(L-$C$4)*$H$4,D24*$C$4*$H$4)</f>
        <v>34285.7142857143</v>
      </c>
      <c r="I24" s="30" t="n">
        <f aca="false">SUM(F24:H24)</f>
        <v>136356.104502857</v>
      </c>
      <c r="J24" s="29" t="n">
        <f aca="false">J23+$B$78/70</f>
        <v>3.2</v>
      </c>
    </row>
    <row r="25" customFormat="false" ht="15" hidden="false" customHeight="false" outlineLevel="0" collapsed="false">
      <c r="B25" s="29" t="n">
        <f aca="false">B24+$B$78/70</f>
        <v>3.4</v>
      </c>
      <c r="C25" s="29" t="n">
        <f aca="false">B25/L</f>
        <v>0.242857142857143</v>
      </c>
      <c r="D25" s="29" t="n">
        <f aca="false">(L-B25)/L</f>
        <v>0.757142857142857</v>
      </c>
      <c r="F25" s="30" t="n">
        <f aca="false">C25*D25/2*(Auflast+Gewicht)*L*L</f>
        <v>74262.88874</v>
      </c>
      <c r="G25" s="30" t="n">
        <f aca="false">IF(B25&lt;=$B$4,C25*(L-$B$4)*$G$4,D25*$B$4*$G$4)</f>
        <v>30285.7142857143</v>
      </c>
      <c r="H25" s="30" t="n">
        <f aca="false">IF(B25&lt;=$C$4,C25*(L-$C$4)*$H$4,D25*$C$4*$H$4)</f>
        <v>36428.5714285714</v>
      </c>
      <c r="I25" s="30" t="n">
        <f aca="false">SUM(F25:H25)</f>
        <v>140977.174454286</v>
      </c>
      <c r="J25" s="29" t="n">
        <f aca="false">J24+$B$78/70</f>
        <v>3.4</v>
      </c>
    </row>
    <row r="26" customFormat="false" ht="15" hidden="false" customHeight="false" outlineLevel="0" collapsed="false">
      <c r="B26" s="29" t="n">
        <f aca="false">B25+$B$78/70</f>
        <v>3.6</v>
      </c>
      <c r="C26" s="29" t="n">
        <f aca="false">B26/L</f>
        <v>0.257142857142857</v>
      </c>
      <c r="D26" s="29" t="n">
        <f aca="false">(L-B26)/L</f>
        <v>0.742857142857143</v>
      </c>
      <c r="F26" s="30" t="n">
        <f aca="false">C26*D26/2*(Auflast+Gewicht)*L*L</f>
        <v>77147.68464</v>
      </c>
      <c r="G26" s="30" t="n">
        <f aca="false">IF(B26&lt;=$B$4,C26*(L-$B$4)*$G$4,D26*$B$4*$G$4)</f>
        <v>29714.2857142857</v>
      </c>
      <c r="H26" s="30" t="n">
        <f aca="false">IF(B26&lt;=$C$4,C26*(L-$C$4)*$H$4,D26*$C$4*$H$4)</f>
        <v>38571.4285714286</v>
      </c>
      <c r="I26" s="30" t="n">
        <f aca="false">SUM(F26:H26)</f>
        <v>145433.398925714</v>
      </c>
      <c r="J26" s="29" t="n">
        <f aca="false">J25+$B$78/70</f>
        <v>3.6</v>
      </c>
    </row>
    <row r="27" customFormat="false" ht="15" hidden="false" customHeight="false" outlineLevel="0" collapsed="false">
      <c r="B27" s="29" t="n">
        <f aca="false">B26+$B$78/70</f>
        <v>3.8</v>
      </c>
      <c r="C27" s="29" t="n">
        <f aca="false">B27/L</f>
        <v>0.271428571428571</v>
      </c>
      <c r="D27" s="29" t="n">
        <f aca="false">(L-B27)/L</f>
        <v>0.728571428571429</v>
      </c>
      <c r="F27" s="30" t="n">
        <f aca="false">C27*D27/2*(Auflast+Gewicht)*L*L</f>
        <v>79867.63506</v>
      </c>
      <c r="G27" s="30" t="n">
        <f aca="false">IF(B27&lt;=$B$4,C27*(L-$B$4)*$G$4,D27*$B$4*$G$4)</f>
        <v>29142.8571428571</v>
      </c>
      <c r="H27" s="30" t="n">
        <f aca="false">IF(B27&lt;=$C$4,C27*(L-$C$4)*$H$4,D27*$C$4*$H$4)</f>
        <v>40714.2857142857</v>
      </c>
      <c r="I27" s="30" t="n">
        <f aca="false">SUM(F27:H27)</f>
        <v>149724.777917143</v>
      </c>
      <c r="J27" s="29" t="n">
        <f aca="false">J26+$B$78/70</f>
        <v>3.8</v>
      </c>
    </row>
    <row r="28" customFormat="false" ht="15" hidden="false" customHeight="false" outlineLevel="0" collapsed="false">
      <c r="B28" s="29" t="n">
        <f aca="false">B27+$B$78/70</f>
        <v>4</v>
      </c>
      <c r="C28" s="29" t="n">
        <f aca="false">B28/L</f>
        <v>0.285714285714286</v>
      </c>
      <c r="D28" s="29" t="n">
        <f aca="false">(L-B28)/L</f>
        <v>0.714285714285714</v>
      </c>
      <c r="F28" s="30" t="n">
        <f aca="false">C28*D28/2*(Auflast+Gewicht)*L*L</f>
        <v>82422.74</v>
      </c>
      <c r="G28" s="30" t="n">
        <f aca="false">IF(B28&lt;=$B$4,C28*(L-$B$4)*$G$4,D28*$B$4*$G$4)</f>
        <v>28571.4285714286</v>
      </c>
      <c r="H28" s="30" t="n">
        <f aca="false">IF(B28&lt;=$C$4,C28*(L-$C$4)*$H$4,D28*$C$4*$H$4)</f>
        <v>42857.1428571429</v>
      </c>
      <c r="I28" s="30" t="n">
        <f aca="false">SUM(F28:H28)</f>
        <v>153851.311428571</v>
      </c>
      <c r="J28" s="29" t="n">
        <f aca="false">J27+$B$78/70</f>
        <v>4</v>
      </c>
    </row>
    <row r="29" customFormat="false" ht="15" hidden="false" customHeight="false" outlineLevel="0" collapsed="false">
      <c r="B29" s="29" t="n">
        <f aca="false">B28+$B$78/70</f>
        <v>4.2</v>
      </c>
      <c r="C29" s="29" t="n">
        <f aca="false">B29/L</f>
        <v>0.3</v>
      </c>
      <c r="D29" s="29" t="n">
        <f aca="false">(L-B29)/L</f>
        <v>0.7</v>
      </c>
      <c r="F29" s="30" t="n">
        <f aca="false">C29*D29/2*(Auflast+Gewicht)*L*L</f>
        <v>84812.99946</v>
      </c>
      <c r="G29" s="30" t="n">
        <f aca="false">IF(B29&lt;=$B$4,C29*(L-$B$4)*$G$4,D29*$B$4*$G$4)</f>
        <v>28000</v>
      </c>
      <c r="H29" s="30" t="n">
        <f aca="false">IF(B29&lt;=$C$4,C29*(L-$C$4)*$H$4,D29*$C$4*$H$4)</f>
        <v>45000</v>
      </c>
      <c r="I29" s="30" t="n">
        <f aca="false">SUM(F29:H29)</f>
        <v>157812.99946</v>
      </c>
      <c r="J29" s="29" t="n">
        <f aca="false">J28+$B$78/70</f>
        <v>4.2</v>
      </c>
    </row>
    <row r="30" customFormat="false" ht="15" hidden="false" customHeight="false" outlineLevel="0" collapsed="false">
      <c r="B30" s="29" t="n">
        <f aca="false">B29+$B$78/70</f>
        <v>4.4</v>
      </c>
      <c r="C30" s="29" t="n">
        <f aca="false">B30/L</f>
        <v>0.314285714285714</v>
      </c>
      <c r="D30" s="29" t="n">
        <f aca="false">(L-B30)/L</f>
        <v>0.685714285714286</v>
      </c>
      <c r="F30" s="30" t="n">
        <f aca="false">C30*D30/2*(Auflast+Gewicht)*L*L</f>
        <v>87038.41344</v>
      </c>
      <c r="G30" s="30" t="n">
        <f aca="false">IF(B30&lt;=$B$4,C30*(L-$B$4)*$G$4,D30*$B$4*$G$4)</f>
        <v>27428.5714285714</v>
      </c>
      <c r="H30" s="30" t="n">
        <f aca="false">IF(B30&lt;=$C$4,C30*(L-$C$4)*$H$4,D30*$C$4*$H$4)</f>
        <v>47142.8571428572</v>
      </c>
      <c r="I30" s="30" t="n">
        <f aca="false">SUM(F30:H30)</f>
        <v>161609.842011429</v>
      </c>
      <c r="J30" s="29" t="n">
        <f aca="false">J29+$B$78/70</f>
        <v>4.4</v>
      </c>
    </row>
    <row r="31" customFormat="false" ht="15" hidden="false" customHeight="false" outlineLevel="0" collapsed="false">
      <c r="B31" s="29" t="n">
        <f aca="false">B30+$B$78/70</f>
        <v>4.6</v>
      </c>
      <c r="C31" s="29" t="n">
        <f aca="false">B31/L</f>
        <v>0.328571428571429</v>
      </c>
      <c r="D31" s="29" t="n">
        <f aca="false">(L-B31)/L</f>
        <v>0.671428571428571</v>
      </c>
      <c r="F31" s="30" t="n">
        <f aca="false">C31*D31/2*(Auflast+Gewicht)*L*L</f>
        <v>89098.98194</v>
      </c>
      <c r="G31" s="30" t="n">
        <f aca="false">IF(B31&lt;=$B$4,C31*(L-$B$4)*$G$4,D31*$B$4*$G$4)</f>
        <v>26857.1428571429</v>
      </c>
      <c r="H31" s="30" t="n">
        <f aca="false">IF(B31&lt;=$C$4,C31*(L-$C$4)*$H$4,D31*$C$4*$H$4)</f>
        <v>49285.7142857143</v>
      </c>
      <c r="I31" s="30" t="n">
        <f aca="false">SUM(F31:H31)</f>
        <v>165241.839082857</v>
      </c>
      <c r="J31" s="29" t="n">
        <f aca="false">J30+$B$78/70</f>
        <v>4.6</v>
      </c>
    </row>
    <row r="32" customFormat="false" ht="15" hidden="false" customHeight="false" outlineLevel="0" collapsed="false">
      <c r="B32" s="29" t="n">
        <f aca="false">B31+$B$78/70</f>
        <v>4.8</v>
      </c>
      <c r="C32" s="29" t="n">
        <f aca="false">B32/L</f>
        <v>0.342857142857143</v>
      </c>
      <c r="D32" s="29" t="n">
        <f aca="false">(L-B32)/L</f>
        <v>0.657142857142857</v>
      </c>
      <c r="F32" s="30" t="n">
        <f aca="false">C32*D32/2*(Auflast+Gewicht)*L*L</f>
        <v>90994.70496</v>
      </c>
      <c r="G32" s="30" t="n">
        <f aca="false">IF(B32&lt;=$B$4,C32*(L-$B$4)*$G$4,D32*$B$4*$G$4)</f>
        <v>26285.7142857143</v>
      </c>
      <c r="H32" s="30" t="n">
        <f aca="false">IF(B32&lt;=$C$4,C32*(L-$C$4)*$H$4,D32*$C$4*$H$4)</f>
        <v>51428.5714285714</v>
      </c>
      <c r="I32" s="30" t="n">
        <f aca="false">SUM(F32:H32)</f>
        <v>168708.990674286</v>
      </c>
      <c r="J32" s="29" t="n">
        <f aca="false">J31+$B$78/70</f>
        <v>4.8</v>
      </c>
    </row>
    <row r="33" customFormat="false" ht="15" hidden="false" customHeight="false" outlineLevel="0" collapsed="false">
      <c r="B33" s="29" t="n">
        <f aca="false">B32+$B$78/70</f>
        <v>5</v>
      </c>
      <c r="C33" s="29" t="n">
        <f aca="false">B33/L</f>
        <v>0.357142857142857</v>
      </c>
      <c r="D33" s="29" t="n">
        <f aca="false">(L-B33)/L</f>
        <v>0.642857142857143</v>
      </c>
      <c r="F33" s="30" t="n">
        <f aca="false">C33*D33/2*(Auflast+Gewicht)*L*L</f>
        <v>92725.5825</v>
      </c>
      <c r="G33" s="30" t="n">
        <f aca="false">IF(B33&lt;=$B$4,C33*(L-$B$4)*$G$4,D33*$B$4*$G$4)</f>
        <v>25714.2857142857</v>
      </c>
      <c r="H33" s="30" t="n">
        <f aca="false">IF(B33&lt;=$C$4,C33*(L-$C$4)*$H$4,D33*$C$4*$H$4)</f>
        <v>53571.4285714286</v>
      </c>
      <c r="I33" s="30" t="n">
        <f aca="false">SUM(F33:H33)</f>
        <v>172011.296785714</v>
      </c>
      <c r="J33" s="29" t="n">
        <f aca="false">J32+$B$78/70</f>
        <v>5</v>
      </c>
    </row>
    <row r="34" customFormat="false" ht="15" hidden="false" customHeight="false" outlineLevel="0" collapsed="false">
      <c r="B34" s="29" t="n">
        <f aca="false">B33+$B$78/70</f>
        <v>5.2</v>
      </c>
      <c r="C34" s="29" t="n">
        <f aca="false">B34/L</f>
        <v>0.371428571428572</v>
      </c>
      <c r="D34" s="29" t="n">
        <f aca="false">(L-B34)/L</f>
        <v>0.628571428571428</v>
      </c>
      <c r="F34" s="30" t="n">
        <f aca="false">C34*D34/2*(Auflast+Gewicht)*L*L</f>
        <v>94291.61456</v>
      </c>
      <c r="G34" s="30" t="n">
        <f aca="false">IF(B34&lt;=$B$4,C34*(L-$B$4)*$G$4,D34*$B$4*$G$4)</f>
        <v>25142.8571428571</v>
      </c>
      <c r="H34" s="30" t="n">
        <f aca="false">IF(B34&lt;=$C$4,C34*(L-$C$4)*$H$4,D34*$C$4*$H$4)</f>
        <v>55714.2857142857</v>
      </c>
      <c r="I34" s="30" t="n">
        <f aca="false">SUM(F34:H34)</f>
        <v>175148.757417143</v>
      </c>
      <c r="J34" s="29" t="n">
        <f aca="false">J33+$B$78/70</f>
        <v>5.2</v>
      </c>
    </row>
    <row r="35" customFormat="false" ht="15" hidden="false" customHeight="false" outlineLevel="0" collapsed="false">
      <c r="B35" s="29" t="n">
        <f aca="false">B34+$B$78/70</f>
        <v>5.4</v>
      </c>
      <c r="C35" s="29" t="n">
        <f aca="false">B35/L</f>
        <v>0.385714285714286</v>
      </c>
      <c r="D35" s="29" t="n">
        <f aca="false">(L-B35)/L</f>
        <v>0.614285714285714</v>
      </c>
      <c r="F35" s="30" t="n">
        <f aca="false">C35*D35/2*(Auflast+Gewicht)*L*L</f>
        <v>95692.80114</v>
      </c>
      <c r="G35" s="30" t="n">
        <f aca="false">IF(B35&lt;=$B$4,C35*(L-$B$4)*$G$4,D35*$B$4*$G$4)</f>
        <v>24571.4285714286</v>
      </c>
      <c r="H35" s="30" t="n">
        <f aca="false">IF(B35&lt;=$C$4,C35*(L-$C$4)*$H$4,D35*$C$4*$H$4)</f>
        <v>57857.1428571429</v>
      </c>
      <c r="I35" s="30" t="n">
        <f aca="false">SUM(F35:H35)</f>
        <v>178121.372568571</v>
      </c>
      <c r="J35" s="29" t="n">
        <f aca="false">J34+$B$78/70</f>
        <v>5.4</v>
      </c>
    </row>
    <row r="36" customFormat="false" ht="15" hidden="false" customHeight="false" outlineLevel="0" collapsed="false">
      <c r="B36" s="29" t="n">
        <f aca="false">B35+$B$78/70</f>
        <v>5.6</v>
      </c>
      <c r="C36" s="29" t="n">
        <f aca="false">B36/L</f>
        <v>0.4</v>
      </c>
      <c r="D36" s="29" t="n">
        <f aca="false">(L-B36)/L</f>
        <v>0.6</v>
      </c>
      <c r="F36" s="30" t="n">
        <f aca="false">C36*D36/2*(Auflast+Gewicht)*L*L</f>
        <v>96929.14224</v>
      </c>
      <c r="G36" s="30" t="n">
        <f aca="false">IF(B36&lt;=$B$4,C36*(L-$B$4)*$G$4,D36*$B$4*$G$4)</f>
        <v>24000</v>
      </c>
      <c r="H36" s="30" t="n">
        <f aca="false">IF(B36&lt;=$C$4,C36*(L-$C$4)*$H$4,D36*$C$4*$H$4)</f>
        <v>60000</v>
      </c>
      <c r="I36" s="30" t="n">
        <f aca="false">SUM(F36:H36)</f>
        <v>180929.14224</v>
      </c>
      <c r="J36" s="29" t="n">
        <f aca="false">J35+$B$78/70</f>
        <v>5.6</v>
      </c>
    </row>
    <row r="37" customFormat="false" ht="15" hidden="false" customHeight="false" outlineLevel="0" collapsed="false">
      <c r="B37" s="29" t="n">
        <f aca="false">B36+$B$78/70</f>
        <v>5.8</v>
      </c>
      <c r="C37" s="29" t="n">
        <f aca="false">B37/L</f>
        <v>0.414285714285714</v>
      </c>
      <c r="D37" s="29" t="n">
        <f aca="false">(L-B37)/L</f>
        <v>0.585714285714286</v>
      </c>
      <c r="F37" s="30" t="n">
        <f aca="false">C37*D37/2*(Auflast+Gewicht)*L*L</f>
        <v>98000.63786</v>
      </c>
      <c r="G37" s="30" t="n">
        <f aca="false">IF(B37&lt;=$B$4,C37*(L-$B$4)*$G$4,D37*$B$4*$G$4)</f>
        <v>23428.5714285714</v>
      </c>
      <c r="H37" s="30" t="n">
        <f aca="false">IF(B37&lt;=$C$4,C37*(L-$C$4)*$H$4,D37*$C$4*$H$4)</f>
        <v>62142.8571428572</v>
      </c>
      <c r="I37" s="30" t="n">
        <f aca="false">SUM(F37:H37)</f>
        <v>183572.066431429</v>
      </c>
      <c r="J37" s="29" t="n">
        <f aca="false">J36+$B$78/70</f>
        <v>5.8</v>
      </c>
    </row>
    <row r="38" customFormat="false" ht="15" hidden="false" customHeight="false" outlineLevel="0" collapsed="false">
      <c r="B38" s="29" t="n">
        <f aca="false">B37+$B$78/70</f>
        <v>6</v>
      </c>
      <c r="C38" s="29" t="n">
        <f aca="false">B38/L</f>
        <v>0.428571428571429</v>
      </c>
      <c r="D38" s="29" t="n">
        <f aca="false">(L-B38)/L</f>
        <v>0.571428571428571</v>
      </c>
      <c r="F38" s="30" t="n">
        <f aca="false">C38*D38/2*(Auflast+Gewicht)*L*L</f>
        <v>98907.288</v>
      </c>
      <c r="G38" s="30" t="n">
        <f aca="false">IF(B38&lt;=$B$4,C38*(L-$B$4)*$G$4,D38*$B$4*$G$4)</f>
        <v>22857.1428571429</v>
      </c>
      <c r="H38" s="30" t="n">
        <f aca="false">IF(B38&lt;=$C$4,C38*(L-$C$4)*$H$4,D38*$C$4*$H$4)</f>
        <v>64285.7142857143</v>
      </c>
      <c r="I38" s="30" t="n">
        <f aca="false">SUM(F38:H38)</f>
        <v>186050.145142857</v>
      </c>
      <c r="J38" s="29" t="n">
        <f aca="false">J37+$B$78/70</f>
        <v>6</v>
      </c>
    </row>
    <row r="39" customFormat="false" ht="15" hidden="false" customHeight="false" outlineLevel="0" collapsed="false">
      <c r="B39" s="29" t="n">
        <f aca="false">B38+$B$78/70</f>
        <v>6.2</v>
      </c>
      <c r="C39" s="29" t="n">
        <f aca="false">B39/L</f>
        <v>0.442857142857143</v>
      </c>
      <c r="D39" s="29" t="n">
        <f aca="false">(L-B39)/L</f>
        <v>0.557142857142857</v>
      </c>
      <c r="F39" s="30" t="n">
        <f aca="false">C39*D39/2*(Auflast+Gewicht)*L*L</f>
        <v>99649.09266</v>
      </c>
      <c r="G39" s="30" t="n">
        <f aca="false">IF(B39&lt;=$B$4,C39*(L-$B$4)*$G$4,D39*$B$4*$G$4)</f>
        <v>22285.7142857143</v>
      </c>
      <c r="H39" s="30" t="n">
        <f aca="false">IF(B39&lt;=$C$4,C39*(L-$C$4)*$H$4,D39*$C$4*$H$4)</f>
        <v>66428.5714285715</v>
      </c>
      <c r="I39" s="30" t="n">
        <f aca="false">SUM(F39:H39)</f>
        <v>188363.378374286</v>
      </c>
      <c r="J39" s="29" t="n">
        <f aca="false">J38+$B$78/70</f>
        <v>6.2</v>
      </c>
    </row>
    <row r="40" customFormat="false" ht="15" hidden="false" customHeight="false" outlineLevel="0" collapsed="false">
      <c r="B40" s="29" t="n">
        <f aca="false">B39+$B$78/70</f>
        <v>6.4</v>
      </c>
      <c r="C40" s="29" t="n">
        <f aca="false">B40/L</f>
        <v>0.457142857142857</v>
      </c>
      <c r="D40" s="29" t="n">
        <f aca="false">(L-B40)/L</f>
        <v>0.542857142857143</v>
      </c>
      <c r="F40" s="30" t="n">
        <f aca="false">C40*D40/2*(Auflast+Gewicht)*L*L</f>
        <v>100226.05184</v>
      </c>
      <c r="G40" s="30" t="n">
        <f aca="false">IF(B40&lt;=$B$4,C40*(L-$B$4)*$G$4,D40*$B$4*$G$4)</f>
        <v>21714.2857142857</v>
      </c>
      <c r="H40" s="30" t="n">
        <f aca="false">IF(B40&lt;=$C$4,C40*(L-$C$4)*$H$4,D40*$C$4*$H$4)</f>
        <v>68571.4285714286</v>
      </c>
      <c r="I40" s="30" t="n">
        <f aca="false">SUM(F40:H40)</f>
        <v>190511.766125714</v>
      </c>
      <c r="J40" s="29" t="n">
        <f aca="false">J39+$B$78/70</f>
        <v>6.4</v>
      </c>
    </row>
    <row r="41" customFormat="false" ht="15" hidden="false" customHeight="false" outlineLevel="0" collapsed="false">
      <c r="B41" s="29" t="n">
        <f aca="false">B40+$B$78/70</f>
        <v>6.6</v>
      </c>
      <c r="C41" s="29" t="n">
        <f aca="false">B41/L</f>
        <v>0.471428571428572</v>
      </c>
      <c r="D41" s="29" t="n">
        <f aca="false">(L-B41)/L</f>
        <v>0.528571428571428</v>
      </c>
      <c r="F41" s="30" t="n">
        <f aca="false">C41*D41/2*(Auflast+Gewicht)*L*L</f>
        <v>100638.16554</v>
      </c>
      <c r="G41" s="30" t="n">
        <f aca="false">IF(B41&lt;=$B$4,C41*(L-$B$4)*$G$4,D41*$B$4*$G$4)</f>
        <v>21142.8571428571</v>
      </c>
      <c r="H41" s="30" t="n">
        <f aca="false">IF(B41&lt;=$C$4,C41*(L-$C$4)*$H$4,D41*$C$4*$H$4)</f>
        <v>68714.2857142857</v>
      </c>
      <c r="I41" s="30" t="n">
        <f aca="false">SUM(F41:H41)</f>
        <v>190495.308397143</v>
      </c>
      <c r="J41" s="29" t="n">
        <f aca="false">J40+$B$78/70</f>
        <v>6.6</v>
      </c>
    </row>
    <row r="42" customFormat="false" ht="15" hidden="false" customHeight="false" outlineLevel="0" collapsed="false">
      <c r="B42" s="29" t="n">
        <f aca="false">B41+$B$78/70</f>
        <v>6.8</v>
      </c>
      <c r="C42" s="29" t="n">
        <f aca="false">B42/L</f>
        <v>0.485714285714286</v>
      </c>
      <c r="D42" s="29" t="n">
        <f aca="false">(L-B42)/L</f>
        <v>0.514285714285714</v>
      </c>
      <c r="F42" s="30" t="n">
        <f aca="false">C42*D42/2*(Auflast+Gewicht)*L*L</f>
        <v>100885.43376</v>
      </c>
      <c r="G42" s="30" t="n">
        <f aca="false">IF(B42&lt;=$B$4,C42*(L-$B$4)*$G$4,D42*$B$4*$G$4)</f>
        <v>20571.4285714286</v>
      </c>
      <c r="H42" s="30" t="n">
        <f aca="false">IF(B42&lt;=$C$4,C42*(L-$C$4)*$H$4,D42*$C$4*$H$4)</f>
        <v>66857.1428571428</v>
      </c>
      <c r="I42" s="30" t="n">
        <f aca="false">SUM(F42:H42)</f>
        <v>188314.005188571</v>
      </c>
      <c r="J42" s="29" t="n">
        <f aca="false">J41+$B$78/70</f>
        <v>6.8</v>
      </c>
    </row>
    <row r="43" customFormat="false" ht="15" hidden="false" customHeight="false" outlineLevel="0" collapsed="false">
      <c r="B43" s="29" t="n">
        <f aca="false">B42+$B$78/70</f>
        <v>7</v>
      </c>
      <c r="C43" s="29" t="n">
        <f aca="false">B43/L</f>
        <v>0.5</v>
      </c>
      <c r="D43" s="29" t="n">
        <f aca="false">(L-B43)/L</f>
        <v>0.5</v>
      </c>
      <c r="F43" s="30" t="n">
        <f aca="false">C43*D43/2*(Auflast+Gewicht)*L*L</f>
        <v>100967.8565</v>
      </c>
      <c r="G43" s="30" t="n">
        <f aca="false">IF(B43&lt;=$B$4,C43*(L-$B$4)*$G$4,D43*$B$4*$G$4)</f>
        <v>20000</v>
      </c>
      <c r="H43" s="30" t="n">
        <f aca="false">IF(B43&lt;=$C$4,C43*(L-$C$4)*$H$4,D43*$C$4*$H$4)</f>
        <v>65000</v>
      </c>
      <c r="I43" s="30" t="n">
        <f aca="false">SUM(F43:H43)</f>
        <v>185967.8565</v>
      </c>
      <c r="J43" s="29" t="n">
        <f aca="false">J42+$B$78/70</f>
        <v>7</v>
      </c>
    </row>
    <row r="44" customFormat="false" ht="15" hidden="false" customHeight="false" outlineLevel="0" collapsed="false">
      <c r="B44" s="29" t="n">
        <f aca="false">B43+$B$78/70</f>
        <v>7.2</v>
      </c>
      <c r="C44" s="29" t="n">
        <f aca="false">B44/L</f>
        <v>0.514285714285715</v>
      </c>
      <c r="D44" s="29" t="n">
        <f aca="false">(L-B44)/L</f>
        <v>0.485714285714285</v>
      </c>
      <c r="F44" s="30" t="n">
        <f aca="false">C44*D44/2*(Auflast+Gewicht)*L*L</f>
        <v>100885.43376</v>
      </c>
      <c r="G44" s="30" t="n">
        <f aca="false">IF(B44&lt;=$B$4,C44*(L-$B$4)*$G$4,D44*$B$4*$G$4)</f>
        <v>19428.5714285714</v>
      </c>
      <c r="H44" s="30" t="n">
        <f aca="false">IF(B44&lt;=$C$4,C44*(L-$C$4)*$H$4,D44*$C$4*$H$4)</f>
        <v>63142.8571428571</v>
      </c>
      <c r="I44" s="30" t="n">
        <f aca="false">SUM(F44:H44)</f>
        <v>183456.862331429</v>
      </c>
      <c r="J44" s="29" t="n">
        <f aca="false">J43+$B$78/70</f>
        <v>7.2</v>
      </c>
    </row>
    <row r="45" customFormat="false" ht="15" hidden="false" customHeight="false" outlineLevel="0" collapsed="false">
      <c r="B45" s="29" t="n">
        <f aca="false">B44+$B$78/70</f>
        <v>7.4</v>
      </c>
      <c r="C45" s="29" t="n">
        <f aca="false">B45/L</f>
        <v>0.528571428571429</v>
      </c>
      <c r="D45" s="29" t="n">
        <f aca="false">(L-B45)/L</f>
        <v>0.471428571428571</v>
      </c>
      <c r="F45" s="30" t="n">
        <f aca="false">C45*D45/2*(Auflast+Gewicht)*L*L</f>
        <v>100638.16554</v>
      </c>
      <c r="G45" s="30" t="n">
        <f aca="false">IF(B45&lt;=$B$4,C45*(L-$B$4)*$G$4,D45*$B$4*$G$4)</f>
        <v>18857.1428571428</v>
      </c>
      <c r="H45" s="30" t="n">
        <f aca="false">IF(B45&lt;=$C$4,C45*(L-$C$4)*$H$4,D45*$C$4*$H$4)</f>
        <v>61285.7142857142</v>
      </c>
      <c r="I45" s="30" t="n">
        <f aca="false">SUM(F45:H45)</f>
        <v>180781.022682857</v>
      </c>
      <c r="J45" s="29" t="n">
        <f aca="false">J44+$B$78/70</f>
        <v>7.4</v>
      </c>
    </row>
    <row r="46" customFormat="false" ht="15" hidden="false" customHeight="false" outlineLevel="0" collapsed="false">
      <c r="B46" s="29" t="n">
        <f aca="false">B45+$B$78/70</f>
        <v>7.6</v>
      </c>
      <c r="C46" s="29" t="n">
        <f aca="false">B46/L</f>
        <v>0.542857142857143</v>
      </c>
      <c r="D46" s="29" t="n">
        <f aca="false">(L-B46)/L</f>
        <v>0.457142857142857</v>
      </c>
      <c r="F46" s="30" t="n">
        <f aca="false">C46*D46/2*(Auflast+Gewicht)*L*L</f>
        <v>100226.05184</v>
      </c>
      <c r="G46" s="30" t="n">
        <f aca="false">IF(B46&lt;=$B$4,C46*(L-$B$4)*$G$4,D46*$B$4*$G$4)</f>
        <v>18285.7142857143</v>
      </c>
      <c r="H46" s="30" t="n">
        <f aca="false">IF(B46&lt;=$C$4,C46*(L-$C$4)*$H$4,D46*$C$4*$H$4)</f>
        <v>59428.5714285714</v>
      </c>
      <c r="I46" s="30" t="n">
        <f aca="false">SUM(F46:H46)</f>
        <v>177940.337554286</v>
      </c>
      <c r="J46" s="29" t="n">
        <f aca="false">J45+$B$78/70</f>
        <v>7.6</v>
      </c>
    </row>
    <row r="47" customFormat="false" ht="15" hidden="false" customHeight="false" outlineLevel="0" collapsed="false">
      <c r="B47" s="29" t="n">
        <f aca="false">B46+$B$78/70</f>
        <v>7.8</v>
      </c>
      <c r="C47" s="29" t="n">
        <f aca="false">B47/L</f>
        <v>0.557142857142858</v>
      </c>
      <c r="D47" s="29" t="n">
        <f aca="false">(L-B47)/L</f>
        <v>0.442857142857143</v>
      </c>
      <c r="F47" s="30" t="n">
        <f aca="false">C47*D47/2*(Auflast+Gewicht)*L*L</f>
        <v>99649.09266</v>
      </c>
      <c r="G47" s="30" t="n">
        <f aca="false">IF(B47&lt;=$B$4,C47*(L-$B$4)*$G$4,D47*$B$4*$G$4)</f>
        <v>17714.2857142857</v>
      </c>
      <c r="H47" s="30" t="n">
        <f aca="false">IF(B47&lt;=$C$4,C47*(L-$C$4)*$H$4,D47*$C$4*$H$4)</f>
        <v>57571.4285714285</v>
      </c>
      <c r="I47" s="30" t="n">
        <f aca="false">SUM(F47:H47)</f>
        <v>174934.806945714</v>
      </c>
      <c r="J47" s="29" t="n">
        <f aca="false">J46+$B$78/70</f>
        <v>7.8</v>
      </c>
    </row>
    <row r="48" customFormat="false" ht="15" hidden="false" customHeight="false" outlineLevel="0" collapsed="false">
      <c r="B48" s="29" t="n">
        <f aca="false">B47+$B$78/70</f>
        <v>8</v>
      </c>
      <c r="C48" s="29" t="n">
        <f aca="false">B48/L</f>
        <v>0.571428571428572</v>
      </c>
      <c r="D48" s="29" t="n">
        <f aca="false">(L-B48)/L</f>
        <v>0.428571428571428</v>
      </c>
      <c r="F48" s="30" t="n">
        <f aca="false">C48*D48/2*(Auflast+Gewicht)*L*L</f>
        <v>98907.288</v>
      </c>
      <c r="G48" s="30" t="n">
        <f aca="false">IF(B48&lt;=$B$4,C48*(L-$B$4)*$G$4,D48*$B$4*$G$4)</f>
        <v>17142.8571428571</v>
      </c>
      <c r="H48" s="30" t="n">
        <f aca="false">IF(B48&lt;=$C$4,C48*(L-$C$4)*$H$4,D48*$C$4*$H$4)</f>
        <v>55714.2857142857</v>
      </c>
      <c r="I48" s="30" t="n">
        <f aca="false">SUM(F48:H48)</f>
        <v>171764.430857143</v>
      </c>
      <c r="J48" s="29" t="n">
        <f aca="false">J47+$B$78/70</f>
        <v>8</v>
      </c>
    </row>
    <row r="49" customFormat="false" ht="15" hidden="false" customHeight="false" outlineLevel="0" collapsed="false">
      <c r="B49" s="29" t="n">
        <f aca="false">B48+$B$78/70</f>
        <v>8.2</v>
      </c>
      <c r="C49" s="29" t="n">
        <f aca="false">B49/L</f>
        <v>0.585714285714286</v>
      </c>
      <c r="D49" s="29" t="n">
        <f aca="false">(L-B49)/L</f>
        <v>0.414285714285714</v>
      </c>
      <c r="F49" s="30" t="n">
        <f aca="false">C49*D49/2*(Auflast+Gewicht)*L*L</f>
        <v>98000.63786</v>
      </c>
      <c r="G49" s="30" t="n">
        <f aca="false">IF(B49&lt;=$B$4,C49*(L-$B$4)*$G$4,D49*$B$4*$G$4)</f>
        <v>16571.4285714286</v>
      </c>
      <c r="H49" s="30" t="n">
        <f aca="false">IF(B49&lt;=$C$4,C49*(L-$C$4)*$H$4,D49*$C$4*$H$4)</f>
        <v>53857.1428571428</v>
      </c>
      <c r="I49" s="30" t="n">
        <f aca="false">SUM(F49:H49)</f>
        <v>168429.209288571</v>
      </c>
      <c r="J49" s="29" t="n">
        <f aca="false">J48+$B$78/70</f>
        <v>8.2</v>
      </c>
    </row>
    <row r="50" customFormat="false" ht="15" hidden="false" customHeight="false" outlineLevel="0" collapsed="false">
      <c r="B50" s="29" t="n">
        <f aca="false">B49+$B$78/70</f>
        <v>8.4</v>
      </c>
      <c r="C50" s="29" t="n">
        <f aca="false">B50/L</f>
        <v>0.6</v>
      </c>
      <c r="D50" s="29" t="n">
        <f aca="false">(L-B50)/L</f>
        <v>0.4</v>
      </c>
      <c r="F50" s="30" t="n">
        <f aca="false">C50*D50/2*(Auflast+Gewicht)*L*L</f>
        <v>96929.14224</v>
      </c>
      <c r="G50" s="30" t="n">
        <f aca="false">IF(B50&lt;=$B$4,C50*(L-$B$4)*$G$4,D50*$B$4*$G$4)</f>
        <v>16000</v>
      </c>
      <c r="H50" s="30" t="n">
        <f aca="false">IF(B50&lt;=$C$4,C50*(L-$C$4)*$H$4,D50*$C$4*$H$4)</f>
        <v>52000</v>
      </c>
      <c r="I50" s="30" t="n">
        <f aca="false">SUM(F50:H50)</f>
        <v>164929.14224</v>
      </c>
      <c r="J50" s="29" t="n">
        <f aca="false">J49+$B$78/70</f>
        <v>8.4</v>
      </c>
    </row>
    <row r="51" customFormat="false" ht="15" hidden="false" customHeight="false" outlineLevel="0" collapsed="false">
      <c r="B51" s="29" t="n">
        <f aca="false">B50+$B$78/70</f>
        <v>8.6</v>
      </c>
      <c r="C51" s="29" t="n">
        <f aca="false">B51/L</f>
        <v>0.614285714285714</v>
      </c>
      <c r="D51" s="29" t="n">
        <f aca="false">(L-B51)/L</f>
        <v>0.385714285714286</v>
      </c>
      <c r="F51" s="30" t="n">
        <f aca="false">C51*D51/2*(Auflast+Gewicht)*L*L</f>
        <v>95692.80114</v>
      </c>
      <c r="G51" s="30" t="n">
        <f aca="false">IF(B51&lt;=$B$4,C51*(L-$B$4)*$G$4,D51*$B$4*$G$4)</f>
        <v>15428.5714285714</v>
      </c>
      <c r="H51" s="30" t="n">
        <f aca="false">IF(B51&lt;=$C$4,C51*(L-$C$4)*$H$4,D51*$C$4*$H$4)</f>
        <v>50142.8571428571</v>
      </c>
      <c r="I51" s="30" t="n">
        <f aca="false">SUM(F51:H51)</f>
        <v>161264.229711429</v>
      </c>
      <c r="J51" s="29" t="n">
        <f aca="false">J50+$B$78/70</f>
        <v>8.6</v>
      </c>
    </row>
    <row r="52" customFormat="false" ht="15" hidden="false" customHeight="false" outlineLevel="0" collapsed="false">
      <c r="B52" s="29" t="n">
        <f aca="false">B51+$B$78/70</f>
        <v>8.8</v>
      </c>
      <c r="C52" s="29" t="n">
        <f aca="false">B52/L</f>
        <v>0.628571428571429</v>
      </c>
      <c r="D52" s="29" t="n">
        <f aca="false">(L-B52)/L</f>
        <v>0.371428571428571</v>
      </c>
      <c r="F52" s="30" t="n">
        <f aca="false">C52*D52/2*(Auflast+Gewicht)*L*L</f>
        <v>94291.61456</v>
      </c>
      <c r="G52" s="30" t="n">
        <f aca="false">IF(B52&lt;=$B$4,C52*(L-$B$4)*$G$4,D52*$B$4*$G$4)</f>
        <v>14857.1428571429</v>
      </c>
      <c r="H52" s="30" t="n">
        <f aca="false">IF(B52&lt;=$C$4,C52*(L-$C$4)*$H$4,D52*$C$4*$H$4)</f>
        <v>48285.7142857143</v>
      </c>
      <c r="I52" s="30" t="n">
        <f aca="false">SUM(F52:H52)</f>
        <v>157434.471702857</v>
      </c>
      <c r="J52" s="29" t="n">
        <f aca="false">J51+$B$78/70</f>
        <v>8.8</v>
      </c>
    </row>
    <row r="53" customFormat="false" ht="15" hidden="false" customHeight="false" outlineLevel="0" collapsed="false">
      <c r="B53" s="29" t="n">
        <f aca="false">B52+$B$78/70</f>
        <v>9</v>
      </c>
      <c r="C53" s="29" t="n">
        <f aca="false">B53/L</f>
        <v>0.642857142857143</v>
      </c>
      <c r="D53" s="29" t="n">
        <f aca="false">(L-B53)/L</f>
        <v>0.357142857142857</v>
      </c>
      <c r="F53" s="30" t="n">
        <f aca="false">C53*D53/2*(Auflast+Gewicht)*L*L</f>
        <v>92725.5825</v>
      </c>
      <c r="G53" s="30" t="n">
        <f aca="false">IF(B53&lt;=$B$4,C53*(L-$B$4)*$G$4,D53*$B$4*$G$4)</f>
        <v>14285.7142857143</v>
      </c>
      <c r="H53" s="30" t="n">
        <f aca="false">IF(B53&lt;=$C$4,C53*(L-$C$4)*$H$4,D53*$C$4*$H$4)</f>
        <v>46428.5714285714</v>
      </c>
      <c r="I53" s="30" t="n">
        <f aca="false">SUM(F53:H53)</f>
        <v>153439.868214286</v>
      </c>
      <c r="J53" s="29" t="n">
        <f aca="false">J52+$B$78/70</f>
        <v>9</v>
      </c>
    </row>
    <row r="54" customFormat="false" ht="15" hidden="false" customHeight="false" outlineLevel="0" collapsed="false">
      <c r="B54" s="29" t="n">
        <f aca="false">B53+$B$78/70</f>
        <v>9.2</v>
      </c>
      <c r="C54" s="29" t="n">
        <f aca="false">B54/L</f>
        <v>0.657142857142857</v>
      </c>
      <c r="D54" s="29" t="n">
        <f aca="false">(L-B54)/L</f>
        <v>0.342857142857143</v>
      </c>
      <c r="F54" s="30" t="n">
        <f aca="false">C54*D54/2*(Auflast+Gewicht)*L*L</f>
        <v>90994.70496</v>
      </c>
      <c r="G54" s="30" t="n">
        <f aca="false">IF(B54&lt;=$B$4,C54*(L-$B$4)*$G$4,D54*$B$4*$G$4)</f>
        <v>13714.2857142857</v>
      </c>
      <c r="H54" s="30" t="n">
        <f aca="false">IF(B54&lt;=$C$4,C54*(L-$C$4)*$H$4,D54*$C$4*$H$4)</f>
        <v>44571.4285714286</v>
      </c>
      <c r="I54" s="30" t="n">
        <f aca="false">SUM(F54:H54)</f>
        <v>149280.419245714</v>
      </c>
      <c r="J54" s="29" t="n">
        <f aca="false">J53+$B$78/70</f>
        <v>9.2</v>
      </c>
    </row>
    <row r="55" customFormat="false" ht="15" hidden="false" customHeight="false" outlineLevel="0" collapsed="false">
      <c r="B55" s="29" t="n">
        <f aca="false">B54+$B$78/70</f>
        <v>9.4</v>
      </c>
      <c r="C55" s="29" t="n">
        <f aca="false">B55/L</f>
        <v>0.671428571428571</v>
      </c>
      <c r="D55" s="29" t="n">
        <f aca="false">(L-B55)/L</f>
        <v>0.328571428571429</v>
      </c>
      <c r="F55" s="30" t="n">
        <f aca="false">C55*D55/2*(Auflast+Gewicht)*L*L</f>
        <v>89098.98194</v>
      </c>
      <c r="G55" s="30" t="n">
        <f aca="false">IF(B55&lt;=$B$4,C55*(L-$B$4)*$G$4,D55*$B$4*$G$4)</f>
        <v>13142.8571428571</v>
      </c>
      <c r="H55" s="30" t="n">
        <f aca="false">IF(B55&lt;=$C$4,C55*(L-$C$4)*$H$4,D55*$C$4*$H$4)</f>
        <v>42714.2857142857</v>
      </c>
      <c r="I55" s="30" t="n">
        <f aca="false">SUM(F55:H55)</f>
        <v>144956.124797143</v>
      </c>
      <c r="J55" s="29" t="n">
        <f aca="false">J54+$B$78/70</f>
        <v>9.4</v>
      </c>
    </row>
    <row r="56" customFormat="false" ht="15" hidden="false" customHeight="false" outlineLevel="0" collapsed="false">
      <c r="B56" s="29" t="n">
        <f aca="false">B55+$B$78/70</f>
        <v>9.6</v>
      </c>
      <c r="C56" s="29" t="n">
        <f aca="false">B56/L</f>
        <v>0.685714285714286</v>
      </c>
      <c r="D56" s="29" t="n">
        <f aca="false">(L-B56)/L</f>
        <v>0.314285714285714</v>
      </c>
      <c r="F56" s="30" t="n">
        <f aca="false">C56*D56/2*(Auflast+Gewicht)*L*L</f>
        <v>87038.41344</v>
      </c>
      <c r="G56" s="30" t="n">
        <f aca="false">IF(B56&lt;=$B$4,C56*(L-$B$4)*$G$4,D56*$B$4*$G$4)</f>
        <v>12571.4285714286</v>
      </c>
      <c r="H56" s="30" t="n">
        <f aca="false">IF(B56&lt;=$C$4,C56*(L-$C$4)*$H$4,D56*$C$4*$H$4)</f>
        <v>40857.1428571429</v>
      </c>
      <c r="I56" s="30" t="n">
        <f aca="false">SUM(F56:H56)</f>
        <v>140466.984868571</v>
      </c>
      <c r="J56" s="29" t="n">
        <f aca="false">J55+$B$78/70</f>
        <v>9.6</v>
      </c>
    </row>
    <row r="57" customFormat="false" ht="15" hidden="false" customHeight="false" outlineLevel="0" collapsed="false">
      <c r="B57" s="29" t="n">
        <f aca="false">B56+$B$78/70</f>
        <v>9.8</v>
      </c>
      <c r="C57" s="29" t="n">
        <f aca="false">B57/L</f>
        <v>0.7</v>
      </c>
      <c r="D57" s="29" t="n">
        <f aca="false">(L-B57)/L</f>
        <v>0.3</v>
      </c>
      <c r="F57" s="30" t="n">
        <f aca="false">C57*D57/2*(Auflast+Gewicht)*L*L</f>
        <v>84812.99946</v>
      </c>
      <c r="G57" s="30" t="n">
        <f aca="false">IF(B57&lt;=$B$4,C57*(L-$B$4)*$G$4,D57*$B$4*$G$4)</f>
        <v>12000</v>
      </c>
      <c r="H57" s="30" t="n">
        <f aca="false">IF(B57&lt;=$C$4,C57*(L-$C$4)*$H$4,D57*$C$4*$H$4)</f>
        <v>39000</v>
      </c>
      <c r="I57" s="30" t="n">
        <f aca="false">SUM(F57:H57)</f>
        <v>135812.99946</v>
      </c>
      <c r="J57" s="29" t="n">
        <f aca="false">J56+$B$78/70</f>
        <v>9.8</v>
      </c>
    </row>
    <row r="58" customFormat="false" ht="15" hidden="false" customHeight="false" outlineLevel="0" collapsed="false">
      <c r="B58" s="29" t="n">
        <f aca="false">B57+$B$78/70</f>
        <v>10</v>
      </c>
      <c r="C58" s="29" t="n">
        <f aca="false">B58/L</f>
        <v>0.714285714285714</v>
      </c>
      <c r="D58" s="29" t="n">
        <f aca="false">(L-B58)/L</f>
        <v>0.285714285714286</v>
      </c>
      <c r="F58" s="30" t="n">
        <f aca="false">C58*D58/2*(Auflast+Gewicht)*L*L</f>
        <v>82422.7400000001</v>
      </c>
      <c r="G58" s="30" t="n">
        <f aca="false">IF(B58&lt;=$B$4,C58*(L-$B$4)*$G$4,D58*$B$4*$G$4)</f>
        <v>11428.5714285714</v>
      </c>
      <c r="H58" s="30" t="n">
        <f aca="false">IF(B58&lt;=$C$4,C58*(L-$C$4)*$H$4,D58*$C$4*$H$4)</f>
        <v>37142.8571428572</v>
      </c>
      <c r="I58" s="30" t="n">
        <f aca="false">SUM(F58:H58)</f>
        <v>130994.168571429</v>
      </c>
      <c r="J58" s="29" t="n">
        <f aca="false">J57+$B$78/70</f>
        <v>10</v>
      </c>
    </row>
    <row r="59" customFormat="false" ht="15" hidden="false" customHeight="false" outlineLevel="0" collapsed="false">
      <c r="B59" s="29" t="n">
        <f aca="false">B58+$B$78/70</f>
        <v>10.2</v>
      </c>
      <c r="C59" s="29" t="n">
        <f aca="false">B59/L</f>
        <v>0.728571428571428</v>
      </c>
      <c r="D59" s="29" t="n">
        <f aca="false">(L-B59)/L</f>
        <v>0.271428571428572</v>
      </c>
      <c r="F59" s="30" t="n">
        <f aca="false">C59*D59/2*(Auflast+Gewicht)*L*L</f>
        <v>79867.6350600001</v>
      </c>
      <c r="G59" s="30" t="n">
        <f aca="false">IF(B59&lt;=$B$4,C59*(L-$B$4)*$G$4,D59*$B$4*$G$4)</f>
        <v>10857.1428571429</v>
      </c>
      <c r="H59" s="30" t="n">
        <f aca="false">IF(B59&lt;=$C$4,C59*(L-$C$4)*$H$4,D59*$C$4*$H$4)</f>
        <v>35285.7142857143</v>
      </c>
      <c r="I59" s="30" t="n">
        <f aca="false">SUM(F59:H59)</f>
        <v>126010.492202857</v>
      </c>
      <c r="J59" s="29" t="n">
        <f aca="false">J58+$B$78/70</f>
        <v>10.2</v>
      </c>
    </row>
    <row r="60" customFormat="false" ht="15" hidden="false" customHeight="false" outlineLevel="0" collapsed="false">
      <c r="B60" s="29" t="n">
        <f aca="false">B59+$B$78/70</f>
        <v>10.4</v>
      </c>
      <c r="C60" s="29" t="n">
        <f aca="false">B60/L</f>
        <v>0.742857142857143</v>
      </c>
      <c r="D60" s="29" t="n">
        <f aca="false">(L-B60)/L</f>
        <v>0.257142857142857</v>
      </c>
      <c r="F60" s="30" t="n">
        <f aca="false">C60*D60/2*(Auflast+Gewicht)*L*L</f>
        <v>77147.6846400001</v>
      </c>
      <c r="G60" s="30" t="n">
        <f aca="false">IF(B60&lt;=$B$4,C60*(L-$B$4)*$G$4,D60*$B$4*$G$4)</f>
        <v>10285.7142857143</v>
      </c>
      <c r="H60" s="30" t="n">
        <f aca="false">IF(B60&lt;=$C$4,C60*(L-$C$4)*$H$4,D60*$C$4*$H$4)</f>
        <v>33428.5714285715</v>
      </c>
      <c r="I60" s="30" t="n">
        <f aca="false">SUM(F60:H60)</f>
        <v>120861.970354286</v>
      </c>
      <c r="J60" s="29" t="n">
        <f aca="false">J59+$B$78/70</f>
        <v>10.4</v>
      </c>
    </row>
    <row r="61" customFormat="false" ht="15" hidden="false" customHeight="false" outlineLevel="0" collapsed="false">
      <c r="B61" s="29" t="n">
        <f aca="false">B60+$B$78/70</f>
        <v>10.6</v>
      </c>
      <c r="C61" s="29" t="n">
        <f aca="false">B61/L</f>
        <v>0.757142857142857</v>
      </c>
      <c r="D61" s="29" t="n">
        <f aca="false">(L-B61)/L</f>
        <v>0.242857142857143</v>
      </c>
      <c r="F61" s="30" t="n">
        <f aca="false">C61*D61/2*(Auflast+Gewicht)*L*L</f>
        <v>74262.8887400001</v>
      </c>
      <c r="G61" s="30" t="n">
        <f aca="false">IF(B61&lt;=$B$4,C61*(L-$B$4)*$G$4,D61*$B$4*$G$4)</f>
        <v>9714.28571428573</v>
      </c>
      <c r="H61" s="30" t="n">
        <f aca="false">IF(B61&lt;=$C$4,C61*(L-$C$4)*$H$4,D61*$C$4*$H$4)</f>
        <v>31571.4285714286</v>
      </c>
      <c r="I61" s="30" t="n">
        <f aca="false">SUM(F61:H61)</f>
        <v>115548.603025714</v>
      </c>
      <c r="J61" s="29" t="n">
        <f aca="false">J60+$B$78/70</f>
        <v>10.6</v>
      </c>
    </row>
    <row r="62" customFormat="false" ht="15" hidden="false" customHeight="false" outlineLevel="0" collapsed="false">
      <c r="B62" s="29" t="n">
        <f aca="false">B61+$B$78/70</f>
        <v>10.8</v>
      </c>
      <c r="C62" s="29" t="n">
        <f aca="false">B62/L</f>
        <v>0.771428571428571</v>
      </c>
      <c r="D62" s="29" t="n">
        <f aca="false">(L-B62)/L</f>
        <v>0.228571428571429</v>
      </c>
      <c r="F62" s="30" t="n">
        <f aca="false">C62*D62/2*(Auflast+Gewicht)*L*L</f>
        <v>71213.2473600001</v>
      </c>
      <c r="G62" s="30" t="n">
        <f aca="false">IF(B62&lt;=$B$4,C62*(L-$B$4)*$G$4,D62*$B$4*$G$4)</f>
        <v>9142.85714285716</v>
      </c>
      <c r="H62" s="30" t="n">
        <f aca="false">IF(B62&lt;=$C$4,C62*(L-$C$4)*$H$4,D62*$C$4*$H$4)</f>
        <v>29714.2857142858</v>
      </c>
      <c r="I62" s="30" t="n">
        <f aca="false">SUM(F62:H62)</f>
        <v>110070.390217143</v>
      </c>
      <c r="J62" s="29" t="n">
        <f aca="false">J61+$B$78/70</f>
        <v>10.8</v>
      </c>
    </row>
    <row r="63" customFormat="false" ht="15" hidden="false" customHeight="false" outlineLevel="0" collapsed="false">
      <c r="B63" s="29" t="n">
        <f aca="false">B62+$B$78/70</f>
        <v>11</v>
      </c>
      <c r="C63" s="29" t="n">
        <f aca="false">B63/L</f>
        <v>0.785714285714285</v>
      </c>
      <c r="D63" s="29" t="n">
        <f aca="false">(L-B63)/L</f>
        <v>0.214285714285715</v>
      </c>
      <c r="F63" s="30" t="n">
        <f aca="false">C63*D63/2*(Auflast+Gewicht)*L*L</f>
        <v>67998.7605000001</v>
      </c>
      <c r="G63" s="30" t="n">
        <f aca="false">IF(B63&lt;=$B$4,C63*(L-$B$4)*$G$4,D63*$B$4*$G$4)</f>
        <v>8571.42857142859</v>
      </c>
      <c r="H63" s="30" t="n">
        <f aca="false">IF(B63&lt;=$C$4,C63*(L-$C$4)*$H$4,D63*$C$4*$H$4)</f>
        <v>27857.1428571429</v>
      </c>
      <c r="I63" s="30" t="n">
        <f aca="false">SUM(F63:H63)</f>
        <v>104427.331928572</v>
      </c>
      <c r="J63" s="29" t="n">
        <f aca="false">J62+$B$78/70</f>
        <v>11</v>
      </c>
    </row>
    <row r="64" customFormat="false" ht="15" hidden="false" customHeight="false" outlineLevel="0" collapsed="false">
      <c r="B64" s="29" t="n">
        <f aca="false">B63+$B$78/70</f>
        <v>11.2</v>
      </c>
      <c r="C64" s="29" t="n">
        <f aca="false">B64/L</f>
        <v>0.8</v>
      </c>
      <c r="D64" s="29" t="n">
        <f aca="false">(L-B64)/L</f>
        <v>0.200000000000001</v>
      </c>
      <c r="F64" s="30" t="n">
        <f aca="false">C64*D64/2*(Auflast+Gewicht)*L*L</f>
        <v>64619.4281600001</v>
      </c>
      <c r="G64" s="30" t="n">
        <f aca="false">IF(B64&lt;=$B$4,C64*(L-$B$4)*$G$4,D64*$B$4*$G$4)</f>
        <v>8000.00000000002</v>
      </c>
      <c r="H64" s="30" t="n">
        <f aca="false">IF(B64&lt;=$C$4,C64*(L-$C$4)*$H$4,D64*$C$4*$H$4)</f>
        <v>26000.0000000001</v>
      </c>
      <c r="I64" s="30" t="n">
        <f aca="false">SUM(F64:H64)</f>
        <v>98619.4281600002</v>
      </c>
      <c r="J64" s="29" t="n">
        <f aca="false">J63+$B$78/70</f>
        <v>11.2</v>
      </c>
    </row>
    <row r="65" customFormat="false" ht="15" hidden="false" customHeight="false" outlineLevel="0" collapsed="false">
      <c r="B65" s="29" t="n">
        <f aca="false">B64+$B$78/70</f>
        <v>11.4</v>
      </c>
      <c r="C65" s="29" t="n">
        <f aca="false">B65/L</f>
        <v>0.814285714285714</v>
      </c>
      <c r="D65" s="29" t="n">
        <f aca="false">(L-B65)/L</f>
        <v>0.185714285714286</v>
      </c>
      <c r="F65" s="30" t="n">
        <f aca="false">C65*D65/2*(Auflast+Gewicht)*L*L</f>
        <v>61075.2503400002</v>
      </c>
      <c r="G65" s="30" t="n">
        <f aca="false">IF(B65&lt;=$B$4,C65*(L-$B$4)*$G$4,D65*$B$4*$G$4)</f>
        <v>7428.57142857145</v>
      </c>
      <c r="H65" s="30" t="n">
        <f aca="false">IF(B65&lt;=$C$4,C65*(L-$C$4)*$H$4,D65*$C$4*$H$4)</f>
        <v>24142.8571428572</v>
      </c>
      <c r="I65" s="30" t="n">
        <f aca="false">SUM(F65:H65)</f>
        <v>92646.6789114288</v>
      </c>
      <c r="J65" s="29" t="n">
        <f aca="false">J64+$B$78/70</f>
        <v>11.4</v>
      </c>
    </row>
    <row r="66" customFormat="false" ht="15" hidden="false" customHeight="false" outlineLevel="0" collapsed="false">
      <c r="B66" s="29" t="n">
        <f aca="false">B65+$B$78/70</f>
        <v>11.6</v>
      </c>
      <c r="C66" s="29" t="n">
        <f aca="false">B66/L</f>
        <v>0.828571428571428</v>
      </c>
      <c r="D66" s="29" t="n">
        <f aca="false">(L-B66)/L</f>
        <v>0.171428571428572</v>
      </c>
      <c r="F66" s="30" t="n">
        <f aca="false">C66*D66/2*(Auflast+Gewicht)*L*L</f>
        <v>57366.2270400002</v>
      </c>
      <c r="G66" s="30" t="n">
        <f aca="false">IF(B66&lt;=$B$4,C66*(L-$B$4)*$G$4,D66*$B$4*$G$4)</f>
        <v>6857.14285714288</v>
      </c>
      <c r="H66" s="30" t="n">
        <f aca="false">IF(B66&lt;=$C$4,C66*(L-$C$4)*$H$4,D66*$C$4*$H$4)</f>
        <v>22285.7142857144</v>
      </c>
      <c r="I66" s="30" t="n">
        <f aca="false">SUM(F66:H66)</f>
        <v>86509.0841828574</v>
      </c>
      <c r="J66" s="29" t="n">
        <f aca="false">J65+$B$78/70</f>
        <v>11.6</v>
      </c>
    </row>
    <row r="67" customFormat="false" ht="15" hidden="false" customHeight="false" outlineLevel="0" collapsed="false">
      <c r="B67" s="29" t="n">
        <f aca="false">B66+$B$78/70</f>
        <v>11.8</v>
      </c>
      <c r="C67" s="29" t="n">
        <f aca="false">B67/L</f>
        <v>0.842857142857142</v>
      </c>
      <c r="D67" s="29" t="n">
        <f aca="false">(L-B67)/L</f>
        <v>0.157142857142858</v>
      </c>
      <c r="F67" s="30" t="n">
        <f aca="false">C67*D67/2*(Auflast+Gewicht)*L*L</f>
        <v>53492.3582600002</v>
      </c>
      <c r="G67" s="30" t="n">
        <f aca="false">IF(B67&lt;=$B$4,C67*(L-$B$4)*$G$4,D67*$B$4*$G$4)</f>
        <v>6285.71428571431</v>
      </c>
      <c r="H67" s="30" t="n">
        <f aca="false">IF(B67&lt;=$C$4,C67*(L-$C$4)*$H$4,D67*$C$4*$H$4)</f>
        <v>20428.5714285715</v>
      </c>
      <c r="I67" s="30" t="n">
        <f aca="false">SUM(F67:H67)</f>
        <v>80206.643974286</v>
      </c>
      <c r="J67" s="29" t="n">
        <f aca="false">J66+$B$78/70</f>
        <v>11.8</v>
      </c>
    </row>
    <row r="68" customFormat="false" ht="15" hidden="false" customHeight="false" outlineLevel="0" collapsed="false">
      <c r="B68" s="29" t="n">
        <f aca="false">B67+$B$78/70</f>
        <v>12</v>
      </c>
      <c r="C68" s="29" t="n">
        <f aca="false">B68/L</f>
        <v>0.857142857142856</v>
      </c>
      <c r="D68" s="29" t="n">
        <f aca="false">(L-B68)/L</f>
        <v>0.142857142857144</v>
      </c>
      <c r="F68" s="30" t="n">
        <f aca="false">C68*D68/2*(Auflast+Gewicht)*L*L</f>
        <v>49453.6440000002</v>
      </c>
      <c r="G68" s="30" t="n">
        <f aca="false">IF(B68&lt;=$B$4,C68*(L-$B$4)*$G$4,D68*$B$4*$G$4)</f>
        <v>5714.28571428574</v>
      </c>
      <c r="H68" s="30" t="n">
        <f aca="false">IF(B68&lt;=$C$4,C68*(L-$C$4)*$H$4,D68*$C$4*$H$4)</f>
        <v>18571.4285714287</v>
      </c>
      <c r="I68" s="30" t="n">
        <f aca="false">SUM(F68:H68)</f>
        <v>73739.3582857146</v>
      </c>
      <c r="J68" s="29" t="n">
        <f aca="false">J67+$B$78/70</f>
        <v>12</v>
      </c>
    </row>
    <row r="69" customFormat="false" ht="15" hidden="false" customHeight="false" outlineLevel="0" collapsed="false">
      <c r="B69" s="29" t="n">
        <f aca="false">B68+$B$78/70</f>
        <v>12.2</v>
      </c>
      <c r="C69" s="29" t="n">
        <f aca="false">B69/L</f>
        <v>0.871428571428571</v>
      </c>
      <c r="D69" s="29" t="n">
        <f aca="false">(L-B69)/L</f>
        <v>0.128571428571429</v>
      </c>
      <c r="F69" s="30" t="n">
        <f aca="false">C69*D69/2*(Auflast+Gewicht)*L*L</f>
        <v>45250.0842600003</v>
      </c>
      <c r="G69" s="30" t="n">
        <f aca="false">IF(B69&lt;=$B$4,C69*(L-$B$4)*$G$4,D69*$B$4*$G$4)</f>
        <v>5142.85714285718</v>
      </c>
      <c r="H69" s="30" t="n">
        <f aca="false">IF(B69&lt;=$C$4,C69*(L-$C$4)*$H$4,D69*$C$4*$H$4)</f>
        <v>16714.2857142858</v>
      </c>
      <c r="I69" s="30" t="n">
        <f aca="false">SUM(F69:H69)</f>
        <v>67107.2271171433</v>
      </c>
      <c r="J69" s="29" t="n">
        <f aca="false">J68+$B$78/70</f>
        <v>12.2</v>
      </c>
    </row>
    <row r="70" customFormat="false" ht="15" hidden="false" customHeight="false" outlineLevel="0" collapsed="false">
      <c r="B70" s="29" t="n">
        <f aca="false">B69+$B$78/70</f>
        <v>12.4</v>
      </c>
      <c r="C70" s="29" t="n">
        <f aca="false">B70/L</f>
        <v>0.885714285714285</v>
      </c>
      <c r="D70" s="29" t="n">
        <f aca="false">(L-B70)/L</f>
        <v>0.114285714285715</v>
      </c>
      <c r="F70" s="30" t="n">
        <f aca="false">C70*D70/2*(Auflast+Gewicht)*L*L</f>
        <v>40881.6790400003</v>
      </c>
      <c r="G70" s="30" t="n">
        <f aca="false">IF(B70&lt;=$B$4,C70*(L-$B$4)*$G$4,D70*$B$4*$G$4)</f>
        <v>4571.42857142861</v>
      </c>
      <c r="H70" s="30" t="n">
        <f aca="false">IF(B70&lt;=$C$4,C70*(L-$C$4)*$H$4,D70*$C$4*$H$4)</f>
        <v>14857.142857143</v>
      </c>
      <c r="I70" s="30" t="n">
        <f aca="false">SUM(F70:H70)</f>
        <v>60310.2504685718</v>
      </c>
      <c r="J70" s="29" t="n">
        <f aca="false">J69+$B$78/70</f>
        <v>12.4</v>
      </c>
    </row>
    <row r="71" customFormat="false" ht="15" hidden="false" customHeight="false" outlineLevel="0" collapsed="false">
      <c r="B71" s="29" t="n">
        <f aca="false">B70+$B$78/70</f>
        <v>12.6</v>
      </c>
      <c r="C71" s="29" t="n">
        <f aca="false">B71/L</f>
        <v>0.899999999999999</v>
      </c>
      <c r="D71" s="29" t="n">
        <f aca="false">(L-B71)/L</f>
        <v>0.100000000000001</v>
      </c>
      <c r="F71" s="30" t="n">
        <f aca="false">C71*D71/2*(Auflast+Gewicht)*L*L</f>
        <v>36348.4283400003</v>
      </c>
      <c r="G71" s="30" t="n">
        <f aca="false">IF(B71&lt;=$B$4,C71*(L-$B$4)*$G$4,D71*$B$4*$G$4)</f>
        <v>4000.00000000004</v>
      </c>
      <c r="H71" s="30" t="n">
        <f aca="false">IF(B71&lt;=$C$4,C71*(L-$C$4)*$H$4,D71*$C$4*$H$4)</f>
        <v>13000.0000000001</v>
      </c>
      <c r="I71" s="30" t="n">
        <f aca="false">SUM(F71:H71)</f>
        <v>53348.4283400005</v>
      </c>
      <c r="J71" s="29" t="n">
        <f aca="false">J70+$B$78/70</f>
        <v>12.6</v>
      </c>
    </row>
    <row r="72" customFormat="false" ht="15" hidden="false" customHeight="false" outlineLevel="0" collapsed="false">
      <c r="B72" s="29" t="n">
        <f aca="false">B71+$B$78/70</f>
        <v>12.8</v>
      </c>
      <c r="C72" s="29" t="n">
        <f aca="false">B72/L</f>
        <v>0.914285714285713</v>
      </c>
      <c r="D72" s="29" t="n">
        <f aca="false">(L-B72)/L</f>
        <v>0.0857142857142867</v>
      </c>
      <c r="F72" s="30" t="n">
        <f aca="false">C72*D72/2*(Auflast+Gewicht)*L*L</f>
        <v>31650.3321600003</v>
      </c>
      <c r="G72" s="30" t="n">
        <f aca="false">IF(B72&lt;=$B$4,C72*(L-$B$4)*$G$4,D72*$B$4*$G$4)</f>
        <v>3428.57142857147</v>
      </c>
      <c r="H72" s="30" t="n">
        <f aca="false">IF(B72&lt;=$C$4,C72*(L-$C$4)*$H$4,D72*$C$4*$H$4)</f>
        <v>11142.8571428573</v>
      </c>
      <c r="I72" s="30" t="n">
        <f aca="false">SUM(F72:H72)</f>
        <v>46221.7607314291</v>
      </c>
      <c r="J72" s="29" t="n">
        <f aca="false">J71+$B$78/70</f>
        <v>12.8</v>
      </c>
    </row>
    <row r="73" customFormat="false" ht="15" hidden="false" customHeight="false" outlineLevel="0" collapsed="false">
      <c r="B73" s="29" t="n">
        <f aca="false">B72+$B$78/70</f>
        <v>13</v>
      </c>
      <c r="C73" s="29" t="n">
        <f aca="false">B73/L</f>
        <v>0.928571428571428</v>
      </c>
      <c r="D73" s="29" t="n">
        <f aca="false">(L-B73)/L</f>
        <v>0.0714285714285724</v>
      </c>
      <c r="F73" s="30" t="n">
        <f aca="false">C73*D73/2*(Auflast+Gewicht)*L*L</f>
        <v>26787.3905000003</v>
      </c>
      <c r="G73" s="30" t="n">
        <f aca="false">IF(B73&lt;=$B$4,C73*(L-$B$4)*$G$4,D73*$B$4*$G$4)</f>
        <v>2857.1428571429</v>
      </c>
      <c r="H73" s="30" t="n">
        <f aca="false">IF(B73&lt;=$C$4,C73*(L-$C$4)*$H$4,D73*$C$4*$H$4)</f>
        <v>9285.71428571442</v>
      </c>
      <c r="I73" s="30" t="n">
        <f aca="false">SUM(F73:H73)</f>
        <v>38930.2476428577</v>
      </c>
      <c r="J73" s="29" t="n">
        <f aca="false">J72+$B$78/70</f>
        <v>13</v>
      </c>
    </row>
    <row r="74" customFormat="false" ht="15" hidden="false" customHeight="false" outlineLevel="0" collapsed="false">
      <c r="B74" s="29" t="n">
        <f aca="false">B73+$B$78/70</f>
        <v>13.2</v>
      </c>
      <c r="C74" s="29" t="n">
        <f aca="false">B74/L</f>
        <v>0.942857142857142</v>
      </c>
      <c r="D74" s="29" t="n">
        <f aca="false">(L-B74)/L</f>
        <v>0.0571428571428582</v>
      </c>
      <c r="F74" s="30" t="n">
        <f aca="false">C74*D74/2*(Auflast+Gewicht)*L*L</f>
        <v>21759.6033600004</v>
      </c>
      <c r="G74" s="30" t="n">
        <f aca="false">IF(B74&lt;=$B$4,C74*(L-$B$4)*$G$4,D74*$B$4*$G$4)</f>
        <v>2285.71428571433</v>
      </c>
      <c r="H74" s="30" t="n">
        <f aca="false">IF(B74&lt;=$C$4,C74*(L-$C$4)*$H$4,D74*$C$4*$H$4)</f>
        <v>7428.57142857157</v>
      </c>
      <c r="I74" s="30" t="n">
        <f aca="false">SUM(F74:H74)</f>
        <v>31473.8890742863</v>
      </c>
      <c r="J74" s="29" t="n">
        <f aca="false">J73+$B$78/70</f>
        <v>13.2</v>
      </c>
    </row>
    <row r="75" customFormat="false" ht="15" hidden="false" customHeight="false" outlineLevel="0" collapsed="false">
      <c r="B75" s="29" t="n">
        <f aca="false">B74+$B$78/70</f>
        <v>13.4</v>
      </c>
      <c r="C75" s="29" t="n">
        <f aca="false">B75/L</f>
        <v>0.957142857142856</v>
      </c>
      <c r="D75" s="29" t="n">
        <f aca="false">(L-B75)/L</f>
        <v>0.042857142857144</v>
      </c>
      <c r="F75" s="30" t="n">
        <f aca="false">C75*D75/2*(Auflast+Gewicht)*L*L</f>
        <v>16566.9707400004</v>
      </c>
      <c r="G75" s="30" t="n">
        <f aca="false">IF(B75&lt;=$B$4,C75*(L-$B$4)*$G$4,D75*$B$4*$G$4)</f>
        <v>1714.28571428576</v>
      </c>
      <c r="H75" s="30" t="n">
        <f aca="false">IF(B75&lt;=$C$4,C75*(L-$C$4)*$H$4,D75*$C$4*$H$4)</f>
        <v>5571.42857142872</v>
      </c>
      <c r="I75" s="30" t="n">
        <f aca="false">SUM(F75:H75)</f>
        <v>23852.6850257149</v>
      </c>
      <c r="J75" s="29" t="n">
        <f aca="false">J74+$B$78/70</f>
        <v>13.4</v>
      </c>
    </row>
    <row r="76" customFormat="false" ht="15" hidden="false" customHeight="false" outlineLevel="0" collapsed="false">
      <c r="B76" s="29" t="n">
        <f aca="false">B75+$B$78/70</f>
        <v>13.6</v>
      </c>
      <c r="C76" s="29" t="n">
        <f aca="false">B76/L</f>
        <v>0.97142857142857</v>
      </c>
      <c r="D76" s="29" t="n">
        <f aca="false">(L-B76)/L</f>
        <v>0.0285714285714297</v>
      </c>
      <c r="F76" s="30" t="n">
        <f aca="false">C76*D76/2*(Auflast+Gewicht)*L*L</f>
        <v>11209.4926400004</v>
      </c>
      <c r="G76" s="30" t="n">
        <f aca="false">IF(B76&lt;=$B$4,C76*(L-$B$4)*$G$4,D76*$B$4*$G$4)</f>
        <v>1142.85714285719</v>
      </c>
      <c r="H76" s="30" t="n">
        <f aca="false">IF(B76&lt;=$C$4,C76*(L-$C$4)*$H$4,D76*$C$4*$H$4)</f>
        <v>3714.28571428587</v>
      </c>
      <c r="I76" s="30" t="n">
        <f aca="false">SUM(F76:H76)</f>
        <v>16066.6354971435</v>
      </c>
      <c r="J76" s="29" t="n">
        <f aca="false">J75+$B$78/70</f>
        <v>13.6</v>
      </c>
    </row>
    <row r="77" customFormat="false" ht="15" hidden="false" customHeight="false" outlineLevel="0" collapsed="false">
      <c r="B77" s="29" t="n">
        <f aca="false">B76+$B$78/70</f>
        <v>13.8</v>
      </c>
      <c r="C77" s="29" t="n">
        <f aca="false">B77/L</f>
        <v>0.985714285714285</v>
      </c>
      <c r="D77" s="29" t="n">
        <f aca="false">(L-B77)/L</f>
        <v>0.0142857142857155</v>
      </c>
      <c r="F77" s="30" t="n">
        <f aca="false">C77*D77/2*(Auflast+Gewicht)*L*L</f>
        <v>5687.16906000048</v>
      </c>
      <c r="G77" s="30" t="n">
        <f aca="false">IF(B77&lt;=$B$4,C77*(L-$B$4)*$G$4,D77*$B$4*$G$4)</f>
        <v>571.42857142862</v>
      </c>
      <c r="H77" s="30" t="n">
        <f aca="false">IF(B77&lt;=$C$4,C77*(L-$C$4)*$H$4,D77*$C$4*$H$4)</f>
        <v>1857.14285714302</v>
      </c>
      <c r="I77" s="30" t="n">
        <f aca="false">SUM(F77:H77)</f>
        <v>8115.74048857211</v>
      </c>
      <c r="J77" s="29" t="n">
        <f aca="false">J76+$B$78/70</f>
        <v>13.8</v>
      </c>
    </row>
    <row r="78" customFormat="false" ht="15" hidden="false" customHeight="false" outlineLevel="0" collapsed="false">
      <c r="B78" s="29" t="n">
        <f aca="false">L</f>
        <v>14</v>
      </c>
      <c r="C78" s="29" t="n">
        <f aca="false">B78/L</f>
        <v>1</v>
      </c>
      <c r="D78" s="29" t="n">
        <f aca="false">(L-B78)/L</f>
        <v>0</v>
      </c>
      <c r="F78" s="30" t="n">
        <f aca="false">C78*D78/2*(Auflast+Gewicht)*L*L</f>
        <v>0</v>
      </c>
      <c r="G78" s="30" t="n">
        <f aca="false">IF(B78&lt;=$B$4,C78*(L-$B$4)*$G$4,D78*$B$4*$G$4)</f>
        <v>0</v>
      </c>
      <c r="H78" s="30" t="n">
        <f aca="false">IF(B78&lt;=$C$4,C78*(L-$C$4)*$H$4,D78*$C$4*$H$4)</f>
        <v>0</v>
      </c>
      <c r="I78" s="30" t="n">
        <f aca="false">SUM(F78:H78)</f>
        <v>0</v>
      </c>
      <c r="J78" s="29" t="n">
        <f aca="false">L</f>
        <v>14</v>
      </c>
    </row>
  </sheetData>
  <sheetProtection sheet="false"/>
  <printOptions headings="false" gridLines="false" gridLinesSet="true" horizontalCentered="true" verticalCentered="true"/>
  <pageMargins left="0.708333333333333" right="0.708333333333333" top="0.7875" bottom="0.7875" header="0.315277777777778" footer="0.31527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&amp;LDavid Glasner&amp;CWerte Einfeldträger&amp;RSeite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David Glasner</cp:lastModifiedBy>
  <cp:lastPrinted>2013-10-28T09:31:55Z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