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0" name="_xlnm.Print_Area" vbProcedure="false">Ergebnisse!$A$1:$F$35</definedName>
    <definedName function="false" hidden="false" name="Ergebnisse1" vbProcedure="false">Ergebnisse!$B$13:$E$15</definedName>
    <definedName function="false" hidden="false" name="Ergebnisse2" vbProcedure="false">'Eingabe QS'!$B$12:$E$14</definedName>
    <definedName function="false" hidden="false" name="Länge" vbProcedure="false">Ergebnisse!$H$5:$H$8</definedName>
    <definedName function="false" hidden="false" name="Nutzereingabe1" vbProcedure="false">Ergebnisse!$B$5:$E$10</definedName>
    <definedName function="false" hidden="false" name="Nutzereingabe2" vbProcedure="false">'Eingabe QS'!$B$5:$E$9</definedName>
    <definedName function="false" hidden="false" localSheetId="0" name="_xlnm.Print_Area" vbProcedure="false">Ergebnisse!$A$1:$F$35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<sst xmlns="http://schemas.openxmlformats.org/spreadsheetml/2006/main" count="85" uniqueCount="61">
  <si>
    <t>Einfache statische Berechnung eines Einfeldträgers</t>
  </si>
  <si>
    <t>Bitte geben Sie folgende Werte ein:</t>
  </si>
  <si>
    <t>Gesamtlänge des Einfeldträgers</t>
  </si>
  <si>
    <t>L=</t>
  </si>
  <si>
    <t>[m]</t>
  </si>
  <si>
    <t>Summe aus Eigengewicht und Auflast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</si>
  <si>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</si>
  <si>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</si>
  <si>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</si>
  <si>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</si>
  <si>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</si>
  <si>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</si>
  <si>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</si>
  <si>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</si>
  <si>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</si>
  <si>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</si>
  <si>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</si>
  <si>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Ergebnisse:</t>
  </si>
  <si>
    <t>max. Biegemoment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</si>
  <si>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</si>
  <si>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</si>
  <si>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</si>
  <si>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</si>
  <si>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</si>
  <si>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</si>
  <si>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</si>
  <si>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Diagramm: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</si>
  <si>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</si>
  <si>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</si>
  <si>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</si>
  <si>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</si>
  <si>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</si>
  <si>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</si>
  <si>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</si>
  <si>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</si>
  <si>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</si>
  <si>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</si>
  <si>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</si>
  <si>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</si>
  <si>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[kg/m³]</t>
  </si>
  <si>
    <t>Fläche des Querschnitts</t>
  </si>
  <si>
    <t>A=</t>
  </si>
  <si>
    <t>[cm²]</t>
  </si>
  <si>
    <t>Flächenträgheitsmoment um y-y</t>
  </si>
  <si>
    <r>
      <t>l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</si>
  <si>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</si>
  <si>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</si>
  <si>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</si>
  <si>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r>
      <t>Position der 
Einzellast 1 x</t>
    </r>
    <r>
      <rPr>
        <vertAlign val="subscript"/>
        <sz val="10"/>
        <color rgb="FF000000"/>
        <rFont val="Calibri"/>
        <family val="2"/>
        <charset val="1"/>
      </rPr>
      <t>1</t>
    </r>
  </si>
  <si>
    <r>
      <t>Position der 
Einzellast 2 x</t>
    </r>
    <r>
      <rPr>
        <vertAlign val="subscript"/>
        <sz val="10"/>
        <color rgb="FF000000"/>
        <rFont val="Calibri"/>
        <family val="2"/>
        <charset val="1"/>
      </rPr>
      <t>2</t>
    </r>
  </si>
  <si>
    <t>Gesamtlänge 
Brücke</t>
  </si>
  <si>
    <r>
      <t>Eigengewicht und 
Auflast q</t>
    </r>
    <r>
      <rPr>
        <vertAlign val="subscript"/>
        <sz val="10"/>
        <color rgb="FF000000"/>
        <rFont val="Calibri"/>
        <family val="2"/>
        <charset val="1"/>
      </rPr>
      <t>z</t>
    </r>
    <r>
      <rPr>
        <sz val="10"/>
        <color rgb="FF000000"/>
        <rFont val="Calibri"/>
        <family val="2"/>
        <charset val="1"/>
      </rPr>
      <t> + p</t>
    </r>
    <r>
      <rPr>
        <vertAlign val="subscript"/>
        <sz val="10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</si>
  <si>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0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</si>
  <si>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0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</si>
  <si>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</si>
  <si>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</si>
  <si>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</si>
  <si>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0"/>
        <color rgb="FF000000"/>
        <rFont val="Calibri"/>
        <family val="2"/>
        <charset val="1"/>
      </rPr>
      <t>d</t>
    </r>
  </si>
  <si>
    <r>
      <t>M</t>
    </r>
    <r>
      <rPr>
        <vertAlign val="subscript"/>
        <sz val="10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</si>
  <si>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0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</si>
  <si>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0"/>
        <color rgb="FF00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</si>
</sst>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"/>
    <numFmt numFmtId="166" formatCode="0.00"/>
    <numFmt numFmtId="167" formatCode="#,##0.00"/>
    <numFmt numFmtId="168" formatCode="#,##0"/>
    <numFmt numFmtId="169" formatCode="0.00000000000000000000"/>
    <numFmt numFmtId="170" formatCode="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"/>
    </font>
    <font>
      <i val="true"/>
      <sz val="10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9"/>
      <color rgb="FF595959"/>
      <name val="Calibri"/>
      <family val="2"/>
    </font>
    <font>
      <vertAlign val="superscript"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vertAlign val="subscript"/>
      <sz val="10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D9D9D9"/>
        <bgColor rgb="FFBDD7EE"/>
      </patternFill>
    </fill>
    <fill>
      <patternFill patternType="solid">
        <fgColor rgb="FFBDD7EE"/>
        <bgColor rgb="FFD9D9D9"/>
      </patternFill>
    </fill>
    <fill>
      <patternFill patternType="solid">
        <fgColor rgb="FF92D050"/>
        <bgColor rgb="FFA5A5A5"/>
      </patternFill>
    </fill>
    <fill>
      <patternFill patternType="solid">
        <fgColor rgb="FFFFFFFF"/>
        <bgColor rgb="FFF2F2F2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2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2" borderId="2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2" borderId="3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4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3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5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2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0" fillId="4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6" fontId="0" fillId="0" borderId="0" xfId="0" applyFont="fals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0" fillId="4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5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8" fontId="0" fillId="4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6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0" borderId="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2" borderId="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0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2" borderId="0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7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0" fillId="5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5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6" borderId="1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6" borderId="2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6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6" borderId="3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6" borderId="4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6" borderId="0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6" borderId="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6" borderId="5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9" fontId="0" fillId="6" borderId="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6" borderId="8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6" borderId="6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6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6" borderId="9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2" borderId="8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6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2" borderId="6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2" borderId="9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4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6" borderId="3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6" borderId="5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6" borderId="9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2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2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2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2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0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2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2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2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5B9BD5"/>
      <rgbColor rgb="FF993366"/>
      <rgbColor rgb="FFF2F2F2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"Md"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5b9bd5"/>
            </a:solidFill>
            <a:ln w="28440">
              <a:solidFill>
                <a:srgbClr val="5b9bd5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momente!$A$8:$A$78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momente!$E$8:$E$78</c:f>
              <c:numCache>
                <c:formatCode>General</c:formatCode>
                <c:ptCount val="71"/>
                <c:pt idx="0">
                  <c:v>0</c:v>
                </c:pt>
                <c:pt idx="1">
                  <c:v>5687.1732</c:v>
                </c:pt>
                <c:pt idx="2">
                  <c:v>11209.5008</c:v>
                </c:pt>
                <c:pt idx="3">
                  <c:v>16566.9828</c:v>
                </c:pt>
                <c:pt idx="4">
                  <c:v>21759.6192</c:v>
                </c:pt>
                <c:pt idx="5">
                  <c:v>26787.41</c:v>
                </c:pt>
                <c:pt idx="6">
                  <c:v>31650.3552</c:v>
                </c:pt>
                <c:pt idx="7">
                  <c:v>36348.4548</c:v>
                </c:pt>
                <c:pt idx="8">
                  <c:v>40881.7088</c:v>
                </c:pt>
                <c:pt idx="9">
                  <c:v>45250.1172</c:v>
                </c:pt>
                <c:pt idx="10">
                  <c:v>49453.68</c:v>
                </c:pt>
                <c:pt idx="11">
                  <c:v>53492.3972</c:v>
                </c:pt>
                <c:pt idx="12">
                  <c:v>57366.2688</c:v>
                </c:pt>
                <c:pt idx="13">
                  <c:v>61075.2948</c:v>
                </c:pt>
                <c:pt idx="14">
                  <c:v>64619.4752</c:v>
                </c:pt>
                <c:pt idx="15">
                  <c:v>67998.81</c:v>
                </c:pt>
                <c:pt idx="16">
                  <c:v>71213.2992</c:v>
                </c:pt>
                <c:pt idx="17">
                  <c:v>74262.9428</c:v>
                </c:pt>
                <c:pt idx="18">
                  <c:v>77147.7408</c:v>
                </c:pt>
                <c:pt idx="19">
                  <c:v>79867.6932</c:v>
                </c:pt>
                <c:pt idx="20">
                  <c:v>82422.8</c:v>
                </c:pt>
                <c:pt idx="21">
                  <c:v>84813.0612</c:v>
                </c:pt>
                <c:pt idx="22">
                  <c:v>87038.4768</c:v>
                </c:pt>
                <c:pt idx="23">
                  <c:v>89099.0468</c:v>
                </c:pt>
                <c:pt idx="24">
                  <c:v>90994.7712</c:v>
                </c:pt>
                <c:pt idx="25">
                  <c:v>92725.65</c:v>
                </c:pt>
                <c:pt idx="26">
                  <c:v>94291.6832</c:v>
                </c:pt>
                <c:pt idx="27">
                  <c:v>95692.8708</c:v>
                </c:pt>
                <c:pt idx="28">
                  <c:v>96929.2128</c:v>
                </c:pt>
                <c:pt idx="29">
                  <c:v>98000.7092</c:v>
                </c:pt>
                <c:pt idx="30">
                  <c:v>98907.36</c:v>
                </c:pt>
                <c:pt idx="31">
                  <c:v>99649.1652</c:v>
                </c:pt>
                <c:pt idx="32">
                  <c:v>100226.1248</c:v>
                </c:pt>
                <c:pt idx="33">
                  <c:v>100638.2388</c:v>
                </c:pt>
                <c:pt idx="34">
                  <c:v>100885.5072</c:v>
                </c:pt>
                <c:pt idx="35">
                  <c:v>100967.93</c:v>
                </c:pt>
                <c:pt idx="36">
                  <c:v>100885.5072</c:v>
                </c:pt>
                <c:pt idx="37">
                  <c:v>100638.2388</c:v>
                </c:pt>
                <c:pt idx="38">
                  <c:v>100226.1248</c:v>
                </c:pt>
                <c:pt idx="39">
                  <c:v>99649.1652</c:v>
                </c:pt>
                <c:pt idx="40">
                  <c:v>98907.36</c:v>
                </c:pt>
                <c:pt idx="41">
                  <c:v>98000.7092</c:v>
                </c:pt>
                <c:pt idx="42">
                  <c:v>96929.2128</c:v>
                </c:pt>
                <c:pt idx="43">
                  <c:v>95692.8708</c:v>
                </c:pt>
                <c:pt idx="44">
                  <c:v>94291.6832</c:v>
                </c:pt>
                <c:pt idx="45">
                  <c:v>92725.65</c:v>
                </c:pt>
                <c:pt idx="46">
                  <c:v>90994.7712</c:v>
                </c:pt>
                <c:pt idx="47">
                  <c:v>89099.0468</c:v>
                </c:pt>
                <c:pt idx="48">
                  <c:v>87038.4768</c:v>
                </c:pt>
                <c:pt idx="49">
                  <c:v>84813.0612</c:v>
                </c:pt>
                <c:pt idx="50">
                  <c:v>82422.8</c:v>
                </c:pt>
                <c:pt idx="51">
                  <c:v>79867.6932</c:v>
                </c:pt>
                <c:pt idx="52">
                  <c:v>77147.7408</c:v>
                </c:pt>
                <c:pt idx="53">
                  <c:v>74262.9428</c:v>
                </c:pt>
                <c:pt idx="54">
                  <c:v>71213.2992</c:v>
                </c:pt>
                <c:pt idx="55">
                  <c:v>67998.81</c:v>
                </c:pt>
                <c:pt idx="56">
                  <c:v>64619.4752</c:v>
                </c:pt>
                <c:pt idx="57">
                  <c:v>61075.2948</c:v>
                </c:pt>
                <c:pt idx="58">
                  <c:v>57366.2688</c:v>
                </c:pt>
                <c:pt idx="59">
                  <c:v>53492.3972</c:v>
                </c:pt>
                <c:pt idx="60">
                  <c:v>49453.68</c:v>
                </c:pt>
                <c:pt idx="61">
                  <c:v>45250.1172</c:v>
                </c:pt>
                <c:pt idx="62">
                  <c:v>40881.7088</c:v>
                </c:pt>
                <c:pt idx="63">
                  <c:v>36348.4548</c:v>
                </c:pt>
                <c:pt idx="64">
                  <c:v>31650.3552</c:v>
                </c:pt>
                <c:pt idx="65">
                  <c:v>26787.41</c:v>
                </c:pt>
                <c:pt idx="66">
                  <c:v>21759.6192</c:v>
                </c:pt>
                <c:pt idx="67">
                  <c:v>16566.9828</c:v>
                </c:pt>
                <c:pt idx="68">
                  <c:v>11209.5008</c:v>
                </c:pt>
                <c:pt idx="69">
                  <c:v>5687.17319999998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"Mz1"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ed7d31"/>
            </a:solidFill>
            <a:ln w="28440">
              <a:solidFill>
                <a:srgbClr val="ed7d31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momente!$A$8:$A$78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momente!$F$8:$F$78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18857.1428571429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9714.28571428572</c:v>
                </c:pt>
                <c:pt idx="54">
                  <c:v>9142.85714285714</c:v>
                </c:pt>
                <c:pt idx="55">
                  <c:v>8571.42857142857</c:v>
                </c:pt>
                <c:pt idx="56">
                  <c:v>8000</c:v>
                </c:pt>
                <c:pt idx="57">
                  <c:v>7428.57142857143</c:v>
                </c:pt>
                <c:pt idx="58">
                  <c:v>6857.14285714286</c:v>
                </c:pt>
                <c:pt idx="59">
                  <c:v>6285.71428571428</c:v>
                </c:pt>
                <c:pt idx="60">
                  <c:v>5714.28571428571</c:v>
                </c:pt>
                <c:pt idx="61">
                  <c:v>5142.85714285715</c:v>
                </c:pt>
                <c:pt idx="62">
                  <c:v>4571.42857142857</c:v>
                </c:pt>
                <c:pt idx="63">
                  <c:v>4000</c:v>
                </c:pt>
                <c:pt idx="64">
                  <c:v>3428.57142857143</c:v>
                </c:pt>
                <c:pt idx="65">
                  <c:v>2857.14285714286</c:v>
                </c:pt>
                <c:pt idx="66">
                  <c:v>2285.71428571429</c:v>
                </c:pt>
                <c:pt idx="67">
                  <c:v>1714.28571428571</c:v>
                </c:pt>
                <c:pt idx="68">
                  <c:v>1142.85714285714</c:v>
                </c:pt>
                <c:pt idx="69">
                  <c:v>571.428571428569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"Mz2"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a5a5a5"/>
            </a:solidFill>
            <a:ln w="28440">
              <a:solidFill>
                <a:srgbClr val="a5a5a5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momente!$A$8:$A$78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momente!$G$8:$G$78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62142.8571428571</c:v>
                </c:pt>
                <c:pt idx="30">
                  <c:v>64285.7142857143</c:v>
                </c:pt>
                <c:pt idx="31">
                  <c:v>66428.5714285714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66857.1428571429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61285.7142857143</c:v>
                </c:pt>
                <c:pt idx="38">
                  <c:v>59428.5714285714</c:v>
                </c:pt>
                <c:pt idx="39">
                  <c:v>57571.4285714286</c:v>
                </c:pt>
                <c:pt idx="40">
                  <c:v>55714.2857142857</c:v>
                </c:pt>
                <c:pt idx="41">
                  <c:v>53857.1428571429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37142.8571428571</c:v>
                </c:pt>
                <c:pt idx="51">
                  <c:v>35285.7142857143</c:v>
                </c:pt>
                <c:pt idx="52">
                  <c:v>33428.5714285714</c:v>
                </c:pt>
                <c:pt idx="53">
                  <c:v>31571.4285714286</c:v>
                </c:pt>
                <c:pt idx="54">
                  <c:v>29714.2857142857</c:v>
                </c:pt>
                <c:pt idx="55">
                  <c:v>27857.1428571429</c:v>
                </c:pt>
                <c:pt idx="56">
                  <c:v>26000</c:v>
                </c:pt>
                <c:pt idx="57">
                  <c:v>24142.8571428571</c:v>
                </c:pt>
                <c:pt idx="58">
                  <c:v>22285.7142857143</c:v>
                </c:pt>
                <c:pt idx="59">
                  <c:v>20428.5714285714</c:v>
                </c:pt>
                <c:pt idx="60">
                  <c:v>18571.4285714286</c:v>
                </c:pt>
                <c:pt idx="61">
                  <c:v>16714.2857142857</c:v>
                </c:pt>
                <c:pt idx="62">
                  <c:v>14857.1428571429</c:v>
                </c:pt>
                <c:pt idx="63">
                  <c:v>13000</c:v>
                </c:pt>
                <c:pt idx="64">
                  <c:v>11142.8571428571</c:v>
                </c:pt>
                <c:pt idx="65">
                  <c:v>9285.71428571429</c:v>
                </c:pt>
                <c:pt idx="66">
                  <c:v>7428.57142857144</c:v>
                </c:pt>
                <c:pt idx="67">
                  <c:v>5571.42857142857</c:v>
                </c:pt>
                <c:pt idx="68">
                  <c:v>3714.28571428572</c:v>
                </c:pt>
                <c:pt idx="69">
                  <c:v>1857.14285714285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"Mges"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ffc000"/>
            </a:solidFill>
            <a:ln w="28440">
              <a:solidFill>
                <a:srgbClr val="ffc000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momente!$A$8:$A$78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momente!$H$8:$H$78</c:f>
              <c:numCache>
                <c:formatCode>General</c:formatCode>
                <c:ptCount val="71"/>
                <c:pt idx="0">
                  <c:v>0</c:v>
                </c:pt>
                <c:pt idx="1">
                  <c:v>11258.6017714286</c:v>
                </c:pt>
                <c:pt idx="2">
                  <c:v>22352.3579428571</c:v>
                </c:pt>
                <c:pt idx="3">
                  <c:v>33281.2685142857</c:v>
                </c:pt>
                <c:pt idx="4">
                  <c:v>44045.3334857143</c:v>
                </c:pt>
                <c:pt idx="5">
                  <c:v>54644.5528571429</c:v>
                </c:pt>
                <c:pt idx="6">
                  <c:v>65078.9266285714</c:v>
                </c:pt>
                <c:pt idx="7">
                  <c:v>75348.4548</c:v>
                </c:pt>
                <c:pt idx="8">
                  <c:v>85453.1373714286</c:v>
                </c:pt>
                <c:pt idx="9">
                  <c:v>95392.9743428572</c:v>
                </c:pt>
                <c:pt idx="10">
                  <c:v>105167.965714286</c:v>
                </c:pt>
                <c:pt idx="11">
                  <c:v>110778.111485714</c:v>
                </c:pt>
                <c:pt idx="12">
                  <c:v>116223.411657143</c:v>
                </c:pt>
                <c:pt idx="13">
                  <c:v>121503.866228571</c:v>
                </c:pt>
                <c:pt idx="14">
                  <c:v>126619.4752</c:v>
                </c:pt>
                <c:pt idx="15">
                  <c:v>131570.238571429</c:v>
                </c:pt>
                <c:pt idx="16">
                  <c:v>136356.156342857</c:v>
                </c:pt>
                <c:pt idx="17">
                  <c:v>140977.228514286</c:v>
                </c:pt>
                <c:pt idx="18">
                  <c:v>145433.455085714</c:v>
                </c:pt>
                <c:pt idx="19">
                  <c:v>149724.836057143</c:v>
                </c:pt>
                <c:pt idx="20">
                  <c:v>153851.371428571</c:v>
                </c:pt>
                <c:pt idx="21">
                  <c:v>157813.0612</c:v>
                </c:pt>
                <c:pt idx="22">
                  <c:v>161609.905371429</c:v>
                </c:pt>
                <c:pt idx="23">
                  <c:v>165241.903942857</c:v>
                </c:pt>
                <c:pt idx="24">
                  <c:v>168709.056914286</c:v>
                </c:pt>
                <c:pt idx="25">
                  <c:v>172011.364285714</c:v>
                </c:pt>
                <c:pt idx="26">
                  <c:v>175148.826057143</c:v>
                </c:pt>
                <c:pt idx="27">
                  <c:v>178121.442228571</c:v>
                </c:pt>
                <c:pt idx="28">
                  <c:v>180929.2128</c:v>
                </c:pt>
                <c:pt idx="29">
                  <c:v>183572.137771429</c:v>
                </c:pt>
                <c:pt idx="30">
                  <c:v>186050.217142857</c:v>
                </c:pt>
                <c:pt idx="31">
                  <c:v>188363.450914286</c:v>
                </c:pt>
                <c:pt idx="32">
                  <c:v>190511.839085714</c:v>
                </c:pt>
                <c:pt idx="33">
                  <c:v>190495.381657143</c:v>
                </c:pt>
                <c:pt idx="34">
                  <c:v>188314.078628571</c:v>
                </c:pt>
                <c:pt idx="35">
                  <c:v>185967.93</c:v>
                </c:pt>
                <c:pt idx="36">
                  <c:v>183456.935771429</c:v>
                </c:pt>
                <c:pt idx="37">
                  <c:v>180781.095942857</c:v>
                </c:pt>
                <c:pt idx="38">
                  <c:v>177940.410514286</c:v>
                </c:pt>
                <c:pt idx="39">
                  <c:v>174934.879485714</c:v>
                </c:pt>
                <c:pt idx="40">
                  <c:v>171764.502857143</c:v>
                </c:pt>
                <c:pt idx="41">
                  <c:v>168429.280628571</c:v>
                </c:pt>
                <c:pt idx="42">
                  <c:v>164929.2128</c:v>
                </c:pt>
                <c:pt idx="43">
                  <c:v>161264.299371429</c:v>
                </c:pt>
                <c:pt idx="44">
                  <c:v>157434.540342857</c:v>
                </c:pt>
                <c:pt idx="45">
                  <c:v>153439.935714286</c:v>
                </c:pt>
                <c:pt idx="46">
                  <c:v>149280.485485714</c:v>
                </c:pt>
                <c:pt idx="47">
                  <c:v>144956.189657143</c:v>
                </c:pt>
                <c:pt idx="48">
                  <c:v>140467.048228571</c:v>
                </c:pt>
                <c:pt idx="49">
                  <c:v>135813.0612</c:v>
                </c:pt>
                <c:pt idx="50">
                  <c:v>130994.228571429</c:v>
                </c:pt>
                <c:pt idx="51">
                  <c:v>126010.550342857</c:v>
                </c:pt>
                <c:pt idx="52">
                  <c:v>120862.026514286</c:v>
                </c:pt>
                <c:pt idx="53">
                  <c:v>115548.657085714</c:v>
                </c:pt>
                <c:pt idx="54">
                  <c:v>110070.442057143</c:v>
                </c:pt>
                <c:pt idx="55">
                  <c:v>104427.381428571</c:v>
                </c:pt>
                <c:pt idx="56">
                  <c:v>98619.4752</c:v>
                </c:pt>
                <c:pt idx="57">
                  <c:v>92646.7233714286</c:v>
                </c:pt>
                <c:pt idx="58">
                  <c:v>86509.1259428572</c:v>
                </c:pt>
                <c:pt idx="59">
                  <c:v>80206.6829142857</c:v>
                </c:pt>
                <c:pt idx="60">
                  <c:v>73739.3942857143</c:v>
                </c:pt>
                <c:pt idx="61">
                  <c:v>67107.2600571429</c:v>
                </c:pt>
                <c:pt idx="62">
                  <c:v>60310.2802285714</c:v>
                </c:pt>
                <c:pt idx="63">
                  <c:v>53348.4548</c:v>
                </c:pt>
                <c:pt idx="64">
                  <c:v>46221.7837714285</c:v>
                </c:pt>
                <c:pt idx="65">
                  <c:v>38930.2671428571</c:v>
                </c:pt>
                <c:pt idx="66">
                  <c:v>31473.9049142857</c:v>
                </c:pt>
                <c:pt idx="67">
                  <c:v>23852.6970857143</c:v>
                </c:pt>
                <c:pt idx="68">
                  <c:v>16066.6436571429</c:v>
                </c:pt>
                <c:pt idx="69">
                  <c:v>8115.7446285714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0"/>
        <c:axId val="49108591"/>
        <c:axId val="42439008"/>
      </c:lineChart>
      <c:catAx>
        <c:axId val="4910859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crossAx val="42439008"/>
        <c:crosses val="autoZero"/>
        <c:auto val="1"/>
        <c:lblAlgn val="ctr"/>
        <c:lblOffset val="100"/>
      </c:catAx>
      <c:valAx>
        <c:axId val="42439008"/>
        <c:scaling>
          <c:orientation val="minMax"/>
          <c:max val="250000"/>
          <c:min val="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6480">
            <a:noFill/>
          </a:ln>
        </c:spPr>
        <c:crossAx val="49108591"/>
        <c:crosses val="autoZero"/>
        <c:majorUnit val="50000"/>
      </c:val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484200</xdr:colOff>
      <xdr:row>17</xdr:row>
      <xdr:rowOff>148320</xdr:rowOff>
    </xdr:from>
    <xdr:to>
      <xdr:col>4</xdr:col>
      <xdr:colOff>505080</xdr:colOff>
      <xdr:row>32</xdr:row>
      <xdr:rowOff>33120</xdr:rowOff>
    </xdr:to>
    <xdr:graphicFrame>
      <xdr:nvGraphicFramePr>
        <xdr:cNvPr id="0" name="Diagramm 1"/>
        <xdr:cNvGraphicFramePr/>
      </xdr:nvGraphicFramePr>
      <xdr:xfrm>
        <a:off x="1239840" y="4613400"/>
        <a:ext cx="4827600" cy="371376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512640</xdr:colOff>
      <xdr:row>17</xdr:row>
      <xdr:rowOff>133920</xdr:rowOff>
    </xdr:from>
    <xdr:to>
      <xdr:col>4</xdr:col>
      <xdr:colOff>532800</xdr:colOff>
      <xdr:row>32</xdr:row>
      <xdr:rowOff>18720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1268280" y="4599000"/>
          <a:ext cx="4826880" cy="37137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3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1" width="10.7091836734694" collapsed="true"/>
    <col min="2" max="2" hidden="false" style="1" width="40.7142857142857" collapsed="true"/>
    <col min="3" max="3" hidden="false" style="2" width="13.7040816326531" collapsed="true"/>
    <col min="4" max="4" hidden="false" style="1" width="13.7040816326531" collapsed="true"/>
    <col min="5" max="5" hidden="false" style="3" width="13.7040816326531" collapsed="true"/>
    <col min="6" max="6" hidden="false" style="1" width="10.7091836734694" collapsed="true"/>
    <col min="7" max="7" hidden="false" style="1" width="11.4183673469388" collapsed="true"/>
    <col min="8" max="8" hidden="false" style="1" width="11.5204081632653" collapsed="true"/>
    <col min="9" max="1025" hidden="false" style="1" width="11.4183673469388" collapsed="true"/>
  </cols>
  <sheetData>
    <row r="1" customFormat="false" ht="20.1" hidden="false" customHeight="true" outlineLevel="0" collapsed="false">
      <c r="A1" s="4"/>
      <c r="B1" s="5"/>
      <c r="C1" s="6"/>
      <c r="D1" s="5"/>
      <c r="E1" s="7"/>
      <c r="F1" s="8"/>
      <c r="G1"/>
      <c r="H1" s="0"/>
    </row>
    <row r="2" customFormat="false" ht="30" hidden="false" customHeight="true" outlineLevel="0" collapsed="false">
      <c r="A2" s="9"/>
      <c r="B2" s="10" t="s">
        <v>0</v>
      </c>
      <c r="C2" s="10"/>
      <c r="D2" s="10"/>
      <c r="E2" s="10"/>
      <c r="F2" s="11"/>
      <c r="H2" s="0"/>
    </row>
    <row r="3" customFormat="false" ht="20.1" hidden="false" customHeight="true" outlineLevel="0" collapsed="false">
      <c r="A3" s="9"/>
      <c r="B3" s="12"/>
      <c r="C3" s="12"/>
      <c r="D3" s="12"/>
      <c r="E3" s="12"/>
      <c r="F3" s="11"/>
      <c r="H3" s="0"/>
    </row>
    <row r="4" customFormat="false" ht="20.1" hidden="false" customHeight="true" outlineLevel="0" collapsed="false">
      <c r="A4" s="9"/>
      <c r="B4" s="13" t="s">
        <v>1</v>
      </c>
      <c r="C4" s="13"/>
      <c r="D4" s="13"/>
      <c r="E4" s="13"/>
      <c r="F4" s="11"/>
      <c r="H4" s="0"/>
    </row>
    <row r="5" customFormat="false" ht="20.1" hidden="false" customHeight="true" outlineLevel="0" collapsed="false">
      <c r="A5" s="9"/>
      <c r="B5" s="14" t="s">
        <v>2</v>
      </c>
      <c r="C5" s="15" t="s">
        <v>3</v>
      </c>
      <c r="D5" s="16" t="n">
        <v>14</v>
      </c>
      <c r="E5" s="17" t="s">
        <v>4</v>
      </c>
      <c r="F5" s="11"/>
      <c r="H5" s="18" t="n">
        <v>3.5</v>
      </c>
    </row>
    <row r="6" customFormat="false" ht="20.1" hidden="false" customHeight="true" outlineLevel="0" collapsed="false">
      <c r="A6" s="9"/>
      <c r="B6" s="19" t="s">
        <v>5</v>
      </c>
      <c r="C6" s="20" t="s">
        <v>6</v>
      </c>
      <c r="D6" s="21" t="n">
        <v>4121.14</v>
      </c>
      <c r="E6" s="22" t="s">
        <v>7</v>
      </c>
      <c r="F6" s="11"/>
      <c r="H6" s="18" t="n">
        <v>7</v>
      </c>
    </row>
    <row r="7" customFormat="false" ht="20.1" hidden="false" customHeight="true" outlineLevel="0" collapsed="false">
      <c r="A7" s="9"/>
      <c r="B7" s="19" t="s">
        <v>8</v>
      </c>
      <c r="C7" s="20" t="s">
        <v>9</v>
      </c>
      <c r="D7" s="23" t="n">
        <v>20000</v>
      </c>
      <c r="E7" s="22" t="s">
        <v>10</v>
      </c>
      <c r="F7" s="11"/>
      <c r="H7" s="18" t="n">
        <v>10.5</v>
      </c>
    </row>
    <row r="8" customFormat="false" ht="20.1" hidden="false" customHeight="true" outlineLevel="0" collapsed="false">
      <c r="A8" s="9"/>
      <c r="B8" s="19" t="s">
        <v>11</v>
      </c>
      <c r="C8" s="20" t="s">
        <v>12</v>
      </c>
      <c r="D8" s="16" t="n">
        <v>2</v>
      </c>
      <c r="E8" s="22" t="s">
        <v>4</v>
      </c>
      <c r="F8" s="11"/>
      <c r="H8" s="18" t="n">
        <v>14</v>
      </c>
    </row>
    <row r="9" customFormat="false" ht="20.1" hidden="false" customHeight="true" outlineLevel="0" collapsed="false">
      <c r="A9" s="9"/>
      <c r="B9" s="19" t="s">
        <v>13</v>
      </c>
      <c r="C9" s="20" t="s">
        <v>14</v>
      </c>
      <c r="D9" s="23" t="n">
        <v>20000</v>
      </c>
      <c r="E9" s="22" t="s">
        <v>10</v>
      </c>
      <c r="F9" s="11"/>
    </row>
    <row r="10" customFormat="false" ht="20.1" hidden="false" customHeight="true" outlineLevel="0" collapsed="false">
      <c r="A10" s="9"/>
      <c r="B10" s="24" t="s">
        <v>15</v>
      </c>
      <c r="C10" s="25" t="s">
        <v>16</v>
      </c>
      <c r="D10" s="16" t="n">
        <v>6.5</v>
      </c>
      <c r="E10" s="26" t="s">
        <v>4</v>
      </c>
      <c r="F10" s="11"/>
    </row>
    <row r="11" customFormat="false" ht="20.1" hidden="false" customHeight="true" outlineLevel="0" collapsed="false">
      <c r="A11" s="9"/>
      <c r="B11" s="27"/>
      <c r="C11" s="28"/>
      <c r="D11" s="27"/>
      <c r="E11" s="29"/>
      <c r="F11" s="11"/>
    </row>
    <row r="12" customFormat="false" ht="20.1" hidden="false" customHeight="true" outlineLevel="0" collapsed="false">
      <c r="A12" s="9"/>
      <c r="B12" s="13" t="s">
        <v>17</v>
      </c>
      <c r="C12" s="13"/>
      <c r="D12" s="13"/>
      <c r="E12" s="13"/>
      <c r="F12" s="11"/>
    </row>
    <row r="13" customFormat="false" ht="20.1" hidden="false" customHeight="true" outlineLevel="0" collapsed="false">
      <c r="A13" s="9"/>
      <c r="B13" s="30" t="s">
        <v>18</v>
      </c>
      <c r="C13" s="15" t="s">
        <v>19</v>
      </c>
      <c r="D13" s="31" t="n">
        <f aca="false">VLOOKUP(D15,Momente!A8:H78,8)</f>
        <v>190511.839085714</v>
      </c>
      <c r="E13" s="17" t="s">
        <v>20</v>
      </c>
      <c r="F13" s="11"/>
    </row>
    <row r="14" customFormat="false" ht="20.1" hidden="false" customHeight="true" outlineLevel="0" collapsed="false">
      <c r="A14" s="9"/>
      <c r="B14" s="32" t="s">
        <v>21</v>
      </c>
      <c r="C14" s="20" t="s">
        <v>22</v>
      </c>
      <c r="D14" s="31" t="n">
        <f aca="false">D13/(('Eingabe QS'!D6*'Eingabe QS'!D5^3-('Eingabe QS'!D6-'Eingabe QS'!D7)*('Eingabe QS'!D5-2*'Eingabe QS'!D8)^3)/12)*'Eingabe QS'!D5/2</f>
        <v>118.150393661704</v>
      </c>
      <c r="E14" s="22" t="s">
        <v>23</v>
      </c>
      <c r="F14" s="11"/>
    </row>
    <row r="15" customFormat="false" ht="20.1" hidden="false" customHeight="true" outlineLevel="0" collapsed="false">
      <c r="A15" s="9"/>
      <c r="B15" s="33" t="s">
        <v>24</v>
      </c>
      <c r="C15" s="25" t="s">
        <v>25</v>
      </c>
      <c r="D15" s="34" t="n">
        <f aca="false">SUM(Momente!I8:I148)</f>
        <v>6.4</v>
      </c>
      <c r="E15" s="26" t="s">
        <v>4</v>
      </c>
      <c r="F15" s="11"/>
    </row>
    <row r="16" customFormat="false" ht="20.1" hidden="false" customHeight="true" outlineLevel="0" collapsed="false">
      <c r="A16" s="9"/>
      <c r="B16" s="27"/>
      <c r="C16" s="28"/>
      <c r="D16" s="27"/>
      <c r="E16" s="29"/>
      <c r="F16" s="11"/>
    </row>
    <row r="17" customFormat="false" ht="20.1" hidden="false" customHeight="true" outlineLevel="0" collapsed="false">
      <c r="A17" s="9"/>
      <c r="B17" s="13" t="s">
        <v>26</v>
      </c>
      <c r="C17" s="13"/>
      <c r="D17" s="13"/>
      <c r="E17" s="13"/>
      <c r="F17" s="11"/>
    </row>
    <row r="18" customFormat="false" ht="20.1" hidden="false" customHeight="true" outlineLevel="0" collapsed="false">
      <c r="A18" s="9"/>
      <c r="B18" s="35"/>
      <c r="C18" s="36"/>
      <c r="D18" s="37"/>
      <c r="E18" s="38"/>
      <c r="F18" s="11"/>
    </row>
    <row r="19" customFormat="false" ht="20.1" hidden="false" customHeight="true" outlineLevel="0" collapsed="false">
      <c r="A19" s="9"/>
      <c r="B19" s="39"/>
      <c r="C19" s="40"/>
      <c r="D19" s="41"/>
      <c r="E19" s="42"/>
      <c r="F19" s="11"/>
    </row>
    <row r="20" customFormat="false" ht="20.1" hidden="false" customHeight="true" outlineLevel="0" collapsed="false">
      <c r="A20" s="9"/>
      <c r="B20" s="39"/>
      <c r="C20" s="40"/>
      <c r="D20" s="41"/>
      <c r="E20" s="42"/>
      <c r="F20" s="11"/>
    </row>
    <row r="21" customFormat="false" ht="20.1" hidden="false" customHeight="true" outlineLevel="0" collapsed="false">
      <c r="A21" s="9"/>
      <c r="B21" s="39"/>
      <c r="C21" s="40"/>
      <c r="D21" s="41"/>
      <c r="E21" s="42"/>
      <c r="F21" s="11"/>
    </row>
    <row r="22" customFormat="false" ht="20.1" hidden="false" customHeight="true" outlineLevel="0" collapsed="false">
      <c r="A22" s="9"/>
      <c r="B22" s="39"/>
      <c r="C22" s="40"/>
      <c r="D22" s="41"/>
      <c r="E22" s="42"/>
      <c r="F22" s="11"/>
    </row>
    <row r="23" customFormat="false" ht="20.1" hidden="false" customHeight="true" outlineLevel="0" collapsed="false">
      <c r="A23" s="9"/>
      <c r="B23" s="39"/>
      <c r="C23" s="40"/>
      <c r="D23" s="41"/>
      <c r="E23" s="42"/>
      <c r="F23" s="11"/>
    </row>
    <row r="24" customFormat="false" ht="20.1" hidden="false" customHeight="true" outlineLevel="0" collapsed="false">
      <c r="A24" s="9"/>
      <c r="B24" s="39"/>
      <c r="C24" s="40"/>
      <c r="D24" s="41"/>
      <c r="E24" s="42"/>
      <c r="F24" s="11"/>
    </row>
    <row r="25" customFormat="false" ht="20.1" hidden="false" customHeight="true" outlineLevel="0" collapsed="false">
      <c r="A25" s="9"/>
      <c r="B25" s="39"/>
      <c r="C25" s="40"/>
      <c r="D25" s="41"/>
      <c r="E25" s="42"/>
      <c r="F25" s="11"/>
    </row>
    <row r="26" customFormat="false" ht="20.1" hidden="false" customHeight="true" outlineLevel="0" collapsed="false">
      <c r="A26" s="9"/>
      <c r="B26" s="39"/>
      <c r="C26" s="40"/>
      <c r="D26" s="41"/>
      <c r="E26" s="42"/>
      <c r="F26" s="11"/>
    </row>
    <row r="27" customFormat="false" ht="20.1" hidden="false" customHeight="true" outlineLevel="0" collapsed="false">
      <c r="A27" s="9"/>
      <c r="B27" s="39"/>
      <c r="C27" s="40"/>
      <c r="D27" s="43"/>
      <c r="E27" s="42"/>
      <c r="F27" s="11"/>
    </row>
    <row r="28" customFormat="false" ht="20.1" hidden="false" customHeight="true" outlineLevel="0" collapsed="false">
      <c r="A28" s="9"/>
      <c r="B28" s="39"/>
      <c r="C28" s="40"/>
      <c r="D28" s="41"/>
      <c r="E28" s="42"/>
      <c r="F28" s="11"/>
    </row>
    <row r="29" customFormat="false" ht="20.1" hidden="false" customHeight="true" outlineLevel="0" collapsed="false">
      <c r="A29" s="9"/>
      <c r="B29" s="39"/>
      <c r="C29" s="40"/>
      <c r="D29" s="41"/>
      <c r="E29" s="42"/>
      <c r="F29" s="11"/>
    </row>
    <row r="30" customFormat="false" ht="20.1" hidden="false" customHeight="true" outlineLevel="0" collapsed="false">
      <c r="A30" s="9"/>
      <c r="B30" s="39"/>
      <c r="C30" s="40"/>
      <c r="D30" s="41"/>
      <c r="E30" s="42"/>
      <c r="F30" s="11"/>
    </row>
    <row r="31" customFormat="false" ht="20.1" hidden="false" customHeight="true" outlineLevel="0" collapsed="false">
      <c r="A31" s="9"/>
      <c r="B31" s="39"/>
      <c r="C31" s="40"/>
      <c r="D31" s="41"/>
      <c r="E31" s="42"/>
      <c r="F31" s="11"/>
    </row>
    <row r="32" customFormat="false" ht="20.1" hidden="false" customHeight="true" outlineLevel="0" collapsed="false">
      <c r="A32" s="9"/>
      <c r="B32" s="39"/>
      <c r="C32" s="40"/>
      <c r="D32" s="41"/>
      <c r="E32" s="42"/>
      <c r="F32" s="11"/>
    </row>
    <row r="33" customFormat="false" ht="20.1" hidden="false" customHeight="true" outlineLevel="0" collapsed="false">
      <c r="A33" s="9"/>
      <c r="B33" s="44"/>
      <c r="C33" s="45"/>
      <c r="D33" s="46"/>
      <c r="E33" s="47"/>
      <c r="F33" s="11"/>
    </row>
    <row r="34" customFormat="false" ht="20.1" hidden="false" customHeight="true" outlineLevel="0" collapsed="false">
      <c r="A34" s="9"/>
      <c r="B34" s="27"/>
      <c r="C34" s="28"/>
      <c r="D34" s="27"/>
      <c r="E34" s="29"/>
      <c r="F34" s="11"/>
    </row>
    <row r="35" customFormat="false" ht="20.1" hidden="false" customHeight="true" outlineLevel="0" collapsed="false">
      <c r="A35" s="48"/>
      <c r="B35" s="49"/>
      <c r="C35" s="50"/>
      <c r="D35" s="49"/>
      <c r="E35" s="51"/>
      <c r="F35" s="52"/>
    </row>
  </sheetData>
  <sheetProtection sheet="false"/>
  <mergeCells count="4">
    <mergeCell ref="B2:E2"/>
    <mergeCell ref="B4:E4"/>
    <mergeCell ref="B12:E12"/>
    <mergeCell ref="B17:E17"/>
  </mergeCells>
  <dataValidations count="6">
    <dataValidation allowBlank="false" error="Bitte wählen Sie die Länge des Einfeldträgers aus der Liste!" operator="between" prompt="Bitte wählen Sie die Gesamtlänge des Einfeldträgers aus der Liste!" showDropDown="false" showErrorMessage="true" showInputMessage="true" sqref="D5" type="list">
      <formula1>Länge</formula1>
      <formula2>0</formula2>
    </dataValidation>
    <dataValidation allowBlank="true" error="Dieser Wert ist leider ungültig!" operator="between" prompt="Bitte geben Sie die Summe aus Eigengewicht und Auflast ein!" showDropDown="false" showErrorMessage="true" showInputMessage="true" sqref="D6" type="decimal">
      <formula1>0</formula1>
      <formula2>1E+022</formula2>
    </dataValidation>
    <dataValidation allowBlank="false" error="Dieser Wert ist leider ungültig!" operator="between" prompt="Bitte geben Sie die Einzellast Pz1 ein!" showDropDown="false" showErrorMessage="true" showInputMessage="true" sqref="D7" type="decimal">
      <formula1>0</formula1>
      <formula2>1E+040</formula2>
    </dataValidation>
    <dataValidation allowBlank="true" error="Dieser Wert ist leider ungültig!" operator="between" prompt="Bitte geben Sie die Position der Einzellast Pz1 ein!" showDropDown="false" showErrorMessage="true" showInputMessage="true" sqref="D8" type="decimal">
      <formula1>0</formula1>
      <formula2>D5</formula2>
    </dataValidation>
    <dataValidation allowBlank="true" error="Dieser Wert ist leider ungültig!" operator="between" prompt="Bitte geben Sie die Einzellast Pz2 ein!" showDropDown="false" showErrorMessage="true" showInputMessage="true" sqref="D9" type="decimal">
      <formula1>0</formula1>
      <formula2>1E+050</formula2>
    </dataValidation>
    <dataValidation allowBlank="true" error="Dieser Wert ist leider ungültig!" operator="between" prompt="Bitte geben Sie die Position der Einzellast Pz2 ein!" showDropDown="false" showErrorMessage="true" showInputMessage="true" sqref="D10" type="decimal">
      <formula1>0</formula1>
      <formula2>D5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6" man="true" max="65535" min="0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1" width="10.7091836734694" collapsed="true"/>
    <col min="2" max="2" hidden="false" style="1" width="40.7142857142857" collapsed="true"/>
    <col min="3" max="5" hidden="false" style="1" width="13.7040816326531" collapsed="true"/>
    <col min="6" max="6" hidden="false" style="1" width="10.7091836734694" collapsed="true"/>
    <col min="7" max="1025" hidden="false" style="1" width="11.4183673469388" collapsed="true"/>
  </cols>
  <sheetData>
    <row r="1" customFormat="false" ht="20.1" hidden="false" customHeight="true" outlineLevel="0" collapsed="false">
      <c r="A1" s="4"/>
      <c r="B1" s="5"/>
      <c r="C1" s="5"/>
      <c r="D1" s="5"/>
      <c r="E1" s="5"/>
      <c r="F1" s="8"/>
      <c r="G1"/>
    </row>
    <row r="2" customFormat="false" ht="30" hidden="false" customHeight="true" outlineLevel="0" collapsed="false">
      <c r="A2" s="9"/>
      <c r="B2" s="10" t="s">
        <v>27</v>
      </c>
      <c r="C2" s="10"/>
      <c r="D2" s="10"/>
      <c r="E2" s="10"/>
      <c r="F2" s="11"/>
    </row>
    <row r="3" customFormat="false" ht="20.1" hidden="false" customHeight="true" outlineLevel="0" collapsed="false">
      <c r="A3" s="9"/>
      <c r="B3" s="27"/>
      <c r="C3" s="27"/>
      <c r="D3" s="27"/>
      <c r="E3" s="27"/>
      <c r="F3" s="11"/>
    </row>
    <row r="4" customFormat="false" ht="20.1" hidden="false" customHeight="true" outlineLevel="0" collapsed="false">
      <c r="A4" s="9"/>
      <c r="B4" s="13" t="s">
        <v>1</v>
      </c>
      <c r="C4" s="13"/>
      <c r="D4" s="13"/>
      <c r="E4" s="13"/>
      <c r="F4" s="11"/>
    </row>
    <row r="5" customFormat="false" ht="20.1" hidden="false" customHeight="true" outlineLevel="0" collapsed="false">
      <c r="A5" s="9"/>
      <c r="B5" s="14" t="s">
        <v>28</v>
      </c>
      <c r="C5" s="15" t="s">
        <v>29</v>
      </c>
      <c r="D5" s="53" t="n">
        <v>30</v>
      </c>
      <c r="E5" s="17" t="s">
        <v>30</v>
      </c>
      <c r="F5" s="11"/>
    </row>
    <row r="6" customFormat="false" ht="20.1" hidden="false" customHeight="true" outlineLevel="0" collapsed="false">
      <c r="A6" s="9"/>
      <c r="B6" s="19" t="s">
        <v>31</v>
      </c>
      <c r="C6" s="20" t="s">
        <v>32</v>
      </c>
      <c r="D6" s="53" t="n">
        <v>30</v>
      </c>
      <c r="E6" s="54" t="s">
        <v>30</v>
      </c>
      <c r="F6" s="11"/>
    </row>
    <row r="7" customFormat="false" ht="20.1" hidden="false" customHeight="true" outlineLevel="0" collapsed="false">
      <c r="A7" s="9"/>
      <c r="B7" s="19" t="s">
        <v>33</v>
      </c>
      <c r="C7" s="20" t="s">
        <v>34</v>
      </c>
      <c r="D7" s="53" t="n">
        <v>1.1</v>
      </c>
      <c r="E7" s="54" t="s">
        <v>30</v>
      </c>
      <c r="F7" s="11"/>
    </row>
    <row r="8" customFormat="false" ht="20.1" hidden="false" customHeight="true" outlineLevel="0" collapsed="false">
      <c r="A8" s="9"/>
      <c r="B8" s="19" t="s">
        <v>35</v>
      </c>
      <c r="C8" s="20" t="s">
        <v>36</v>
      </c>
      <c r="D8" s="53" t="n">
        <v>1.9</v>
      </c>
      <c r="E8" s="54" t="s">
        <v>30</v>
      </c>
      <c r="F8" s="11"/>
    </row>
    <row r="9" customFormat="false" ht="20.1" hidden="false" customHeight="true" outlineLevel="0" collapsed="false">
      <c r="A9" s="9"/>
      <c r="B9" s="24" t="s">
        <v>37</v>
      </c>
      <c r="C9" s="25" t="s">
        <v>38</v>
      </c>
      <c r="D9" s="21" t="n">
        <v>7850</v>
      </c>
      <c r="E9" s="55" t="s">
        <v>39</v>
      </c>
      <c r="F9" s="11"/>
    </row>
    <row r="10" customFormat="false" ht="20.1" hidden="false" customHeight="true" outlineLevel="0" collapsed="false">
      <c r="A10" s="9"/>
      <c r="B10" s="27"/>
      <c r="C10" s="27"/>
      <c r="D10" s="27"/>
      <c r="E10" s="27"/>
      <c r="F10" s="11"/>
    </row>
    <row r="11" customFormat="false" ht="20.1" hidden="false" customHeight="true" outlineLevel="0" collapsed="false">
      <c r="A11" s="9"/>
      <c r="B11" s="13" t="s">
        <v>17</v>
      </c>
      <c r="C11" s="13"/>
      <c r="D11" s="13"/>
      <c r="E11" s="13"/>
      <c r="F11" s="11"/>
    </row>
    <row r="12" customFormat="false" ht="20.1" hidden="false" customHeight="true" outlineLevel="0" collapsed="false">
      <c r="A12" s="9"/>
      <c r="B12" s="30" t="s">
        <v>40</v>
      </c>
      <c r="C12" s="15" t="s">
        <v>41</v>
      </c>
      <c r="D12" s="31" t="n">
        <f aca="false">IF(AND(D5&gt;0,D6&gt;0,D7&gt;0,D8&gt;0)=1,D6*D8*2+D7*(D5-2*D8),0)</f>
        <v>142.82</v>
      </c>
      <c r="E12" s="17" t="s">
        <v>42</v>
      </c>
      <c r="F12" s="11"/>
    </row>
    <row r="13" customFormat="false" ht="20.1" hidden="false" customHeight="true" outlineLevel="0" collapsed="false">
      <c r="A13" s="9"/>
      <c r="B13" s="32" t="s">
        <v>43</v>
      </c>
      <c r="C13" s="20" t="s">
        <v>44</v>
      </c>
      <c r="D13" s="31" t="n">
        <f aca="false">(D6*D5^3-(D6-D7)*(D5-2*D8)^3)/12</f>
        <v>24186.7800666667</v>
      </c>
      <c r="E13" s="54" t="s">
        <v>45</v>
      </c>
      <c r="F13" s="11"/>
    </row>
    <row r="14" customFormat="false" ht="20.1" hidden="false" customHeight="true" outlineLevel="0" collapsed="false">
      <c r="A14" s="9"/>
      <c r="B14" s="33" t="s">
        <v>46</v>
      </c>
      <c r="C14" s="25" t="s">
        <v>47</v>
      </c>
      <c r="D14" s="31" t="n">
        <f aca="false">(D9*D12)/10^3</f>
        <v>1121.137</v>
      </c>
      <c r="E14" s="55" t="s">
        <v>7</v>
      </c>
      <c r="F14" s="11"/>
    </row>
    <row r="15" customFormat="false" ht="20.1" hidden="false" customHeight="true" outlineLevel="0" collapsed="false">
      <c r="A15" s="9"/>
      <c r="B15" s="27"/>
      <c r="C15" s="27"/>
      <c r="D15" s="27"/>
      <c r="E15" s="27"/>
      <c r="F15" s="11"/>
    </row>
    <row r="16" customFormat="false" ht="20.1" hidden="false" customHeight="true" outlineLevel="0" collapsed="false">
      <c r="A16" s="9"/>
      <c r="B16" s="27"/>
      <c r="C16" s="27"/>
      <c r="D16" s="27"/>
      <c r="E16" s="27"/>
      <c r="F16" s="11"/>
    </row>
    <row r="17" customFormat="false" ht="20.1" hidden="false" customHeight="true" outlineLevel="0" collapsed="false">
      <c r="A17" s="9"/>
      <c r="B17" s="13" t="s">
        <v>26</v>
      </c>
      <c r="C17" s="13"/>
      <c r="D17" s="13"/>
      <c r="E17" s="13"/>
      <c r="F17" s="11"/>
    </row>
    <row r="18" customFormat="false" ht="20.1" hidden="false" customHeight="true" outlineLevel="0" collapsed="false">
      <c r="A18" s="9"/>
      <c r="B18" s="35"/>
      <c r="C18" s="37"/>
      <c r="D18" s="37"/>
      <c r="E18" s="56"/>
      <c r="F18" s="11"/>
    </row>
    <row r="19" customFormat="false" ht="20.1" hidden="false" customHeight="true" outlineLevel="0" collapsed="false">
      <c r="A19" s="9"/>
      <c r="B19" s="39"/>
      <c r="C19" s="41"/>
      <c r="D19" s="41"/>
      <c r="E19" s="57"/>
      <c r="F19" s="11"/>
    </row>
    <row r="20" customFormat="false" ht="20.1" hidden="false" customHeight="true" outlineLevel="0" collapsed="false">
      <c r="A20" s="9"/>
      <c r="B20" s="39"/>
      <c r="C20" s="41"/>
      <c r="D20" s="41"/>
      <c r="E20" s="57"/>
      <c r="F20" s="11"/>
    </row>
    <row r="21" customFormat="false" ht="20.1" hidden="false" customHeight="true" outlineLevel="0" collapsed="false">
      <c r="A21" s="9"/>
      <c r="B21" s="39"/>
      <c r="C21" s="41"/>
      <c r="D21" s="41"/>
      <c r="E21" s="57"/>
      <c r="F21" s="11"/>
    </row>
    <row r="22" customFormat="false" ht="20.1" hidden="false" customHeight="true" outlineLevel="0" collapsed="false">
      <c r="A22" s="9"/>
      <c r="B22" s="39"/>
      <c r="C22" s="41"/>
      <c r="D22" s="41"/>
      <c r="E22" s="57"/>
      <c r="F22" s="11"/>
    </row>
    <row r="23" customFormat="false" ht="20.1" hidden="false" customHeight="true" outlineLevel="0" collapsed="false">
      <c r="A23" s="9"/>
      <c r="B23" s="39"/>
      <c r="C23" s="41"/>
      <c r="D23" s="41"/>
      <c r="E23" s="57"/>
      <c r="F23" s="11"/>
    </row>
    <row r="24" customFormat="false" ht="20.1" hidden="false" customHeight="true" outlineLevel="0" collapsed="false">
      <c r="A24" s="9"/>
      <c r="B24" s="39"/>
      <c r="C24" s="41"/>
      <c r="D24" s="41"/>
      <c r="E24" s="57"/>
      <c r="F24" s="11"/>
    </row>
    <row r="25" customFormat="false" ht="20.1" hidden="false" customHeight="true" outlineLevel="0" collapsed="false">
      <c r="A25" s="9"/>
      <c r="B25" s="39"/>
      <c r="C25" s="41"/>
      <c r="D25" s="41"/>
      <c r="E25" s="57"/>
      <c r="F25" s="11"/>
    </row>
    <row r="26" customFormat="false" ht="20.1" hidden="false" customHeight="true" outlineLevel="0" collapsed="false">
      <c r="A26" s="9"/>
      <c r="B26" s="39"/>
      <c r="C26" s="41"/>
      <c r="D26" s="41"/>
      <c r="E26" s="57"/>
      <c r="F26" s="11"/>
    </row>
    <row r="27" customFormat="false" ht="20.1" hidden="false" customHeight="true" outlineLevel="0" collapsed="false">
      <c r="A27" s="9"/>
      <c r="B27" s="39"/>
      <c r="C27" s="41"/>
      <c r="D27" s="41"/>
      <c r="E27" s="57"/>
      <c r="F27" s="11"/>
    </row>
    <row r="28" customFormat="false" ht="20.1" hidden="false" customHeight="true" outlineLevel="0" collapsed="false">
      <c r="A28" s="9"/>
      <c r="B28" s="39"/>
      <c r="C28" s="41"/>
      <c r="D28" s="41"/>
      <c r="E28" s="57"/>
      <c r="F28" s="11"/>
    </row>
    <row r="29" customFormat="false" ht="20.1" hidden="false" customHeight="true" outlineLevel="0" collapsed="false">
      <c r="A29" s="9"/>
      <c r="B29" s="39"/>
      <c r="C29" s="41"/>
      <c r="D29" s="41"/>
      <c r="E29" s="57"/>
      <c r="F29" s="11"/>
    </row>
    <row r="30" customFormat="false" ht="20.1" hidden="false" customHeight="true" outlineLevel="0" collapsed="false">
      <c r="A30" s="9"/>
      <c r="B30" s="39"/>
      <c r="C30" s="41"/>
      <c r="D30" s="41"/>
      <c r="E30" s="57"/>
      <c r="F30" s="11"/>
    </row>
    <row r="31" customFormat="false" ht="20.1" hidden="false" customHeight="true" outlineLevel="0" collapsed="false">
      <c r="A31" s="9"/>
      <c r="B31" s="39"/>
      <c r="C31" s="41"/>
      <c r="D31" s="41"/>
      <c r="E31" s="57"/>
      <c r="F31" s="11"/>
    </row>
    <row r="32" customFormat="false" ht="20.1" hidden="false" customHeight="true" outlineLevel="0" collapsed="false">
      <c r="A32" s="9"/>
      <c r="B32" s="39"/>
      <c r="C32" s="41"/>
      <c r="D32" s="41"/>
      <c r="E32" s="57"/>
      <c r="F32" s="11"/>
    </row>
    <row r="33" customFormat="false" ht="20.1" hidden="false" customHeight="true" outlineLevel="0" collapsed="false">
      <c r="A33" s="9"/>
      <c r="B33" s="44"/>
      <c r="C33" s="46"/>
      <c r="D33" s="46"/>
      <c r="E33" s="58"/>
      <c r="F33" s="11"/>
    </row>
    <row r="34" customFormat="false" ht="20.1" hidden="false" customHeight="true" outlineLevel="0" collapsed="false">
      <c r="A34" s="9"/>
      <c r="B34" s="27"/>
      <c r="C34" s="27"/>
      <c r="D34" s="27"/>
      <c r="E34" s="27"/>
      <c r="F34" s="11"/>
    </row>
    <row r="35" customFormat="false" ht="20.1" hidden="false" customHeight="true" outlineLevel="0" collapsed="false">
      <c r="A35" s="48"/>
      <c r="B35" s="49"/>
      <c r="C35" s="49"/>
      <c r="D35" s="49"/>
      <c r="E35" s="49"/>
      <c r="F35" s="52"/>
    </row>
  </sheetData>
  <sheetProtection sheet="false"/>
  <mergeCells count="4">
    <mergeCell ref="B2:E2"/>
    <mergeCell ref="B4:E4"/>
    <mergeCell ref="B11:E11"/>
    <mergeCell ref="B17:E17"/>
  </mergeCells>
  <dataValidations count="5">
    <dataValidation allowBlank="true" error="Ungültige Höhe!" operator="between" prompt="Bitte geben Sie die Höhe des Trägers ein!" showDropDown="false" showErrorMessage="true" showInputMessage="true" sqref="D5" type="decimal">
      <formula1>0</formula1>
      <formula2>1E+016</formula2>
    </dataValidation>
    <dataValidation allowBlank="true" error="Ungültige Breite!" operator="between" prompt="Bitte geben Sie die Breite des Trägers ein!" showDropDown="false" showErrorMessage="true" showInputMessage="true" sqref="D6" type="decimal">
      <formula1>0</formula1>
      <formula2>1E+019</formula2>
    </dataValidation>
    <dataValidation allowBlank="true" error="Ungültige Stegdicke!" operator="between" prompt="Bitte geben Sie die Stegdicke des Trägers ein!" showDropDown="false" showErrorMessage="true" showInputMessage="true" sqref="D7" type="decimal">
      <formula1>0</formula1>
      <formula2>1E+023</formula2>
    </dataValidation>
    <dataValidation allowBlank="true" error="Ungültige Flanschdicke!" operator="between" prompt="Bitte geben Sie die Flanschdicke des Trägers ein!" showDropDown="false" showErrorMessage="true" showInputMessage="true" sqref="D8" type="decimal">
      <formula1>0</formula1>
      <formula2>1E+020</formula2>
    </dataValidation>
    <dataValidation allowBlank="true" error="Ungültige Wichte!" operator="between" prompt="Bitte geben Sie die Wichte des Materials ein!" showDropDown="false" showErrorMessage="true" showInputMessage="true" sqref="D9" type="decimal">
      <formula1>0</formula1>
      <formula2>1E+056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I6553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.75"/>
  <cols>
    <col min="1" max="3" hidden="false" style="0" width="15.7142857142857" collapsed="true"/>
    <col min="4" max="4" hidden="false" style="0" width="4.13775510204082" collapsed="true"/>
    <col min="5" max="8" hidden="false" style="0" width="15.7142857142857" collapsed="true"/>
    <col min="9" max="9" hidden="false" style="0" width="11.5204081632653" collapsed="true"/>
    <col min="10" max="1025" hidden="false" style="0" width="10.7295918367347" collapsed="true"/>
  </cols>
  <sheetData>
    <row r="2" s="63" customFormat="true" ht="30.75" hidden="false" customHeight="true" outlineLevel="0" collapsed="false">
      <c r="A2" s="59" t="s">
        <v>48</v>
      </c>
      <c r="B2" s="60" t="s">
        <v>49</v>
      </c>
      <c r="C2" s="61" t="s">
        <v>50</v>
      </c>
      <c r="D2" s="62"/>
      <c r="E2" s="59" t="s">
        <v>51</v>
      </c>
      <c r="F2" s="60" t="s">
        <v>52</v>
      </c>
      <c r="G2" s="61" t="s">
        <v>53</v>
      </c>
      <c r="H2"/>
    </row>
    <row r="3" customFormat="false" ht="15.75" hidden="false" customHeight="false" outlineLevel="0" collapsed="false">
      <c r="A3" s="64" t="s">
        <v>4</v>
      </c>
      <c r="B3" s="65" t="s">
        <v>4</v>
      </c>
      <c r="C3" s="66" t="s">
        <v>4</v>
      </c>
      <c r="D3" s="67"/>
      <c r="E3" s="64" t="s">
        <v>7</v>
      </c>
      <c r="F3" s="65" t="s">
        <v>10</v>
      </c>
      <c r="G3" s="66" t="s">
        <v>10</v>
      </c>
    </row>
    <row r="4" customFormat="false" ht="15.75" hidden="false" customHeight="false" outlineLevel="0" collapsed="false">
      <c r="A4" s="68" t="n">
        <f aca="false">Ergebnisse!D8</f>
        <v>2</v>
      </c>
      <c r="B4" s="69" t="n">
        <f aca="false">Ergebnisse!D10</f>
        <v>6.5</v>
      </c>
      <c r="C4" s="70" t="n">
        <f aca="false">Ergebnisse!D5</f>
        <v>14</v>
      </c>
      <c r="D4" s="71"/>
      <c r="E4" s="72" t="n">
        <f aca="false">Ergebnisse!D6</f>
        <v>4121.14</v>
      </c>
      <c r="F4" s="73" t="n">
        <f aca="false">Ergebnisse!D7</f>
        <v>20000</v>
      </c>
      <c r="G4" s="74" t="n">
        <f aca="false">Ergebnisse!D9</f>
        <v>20000</v>
      </c>
    </row>
    <row r="6" customFormat="false" ht="15" hidden="false" customHeight="false" outlineLevel="0" collapsed="false">
      <c r="A6" s="75" t="s">
        <v>54</v>
      </c>
      <c r="B6" s="76" t="s">
        <v>55</v>
      </c>
      <c r="C6" s="77" t="s">
        <v>56</v>
      </c>
      <c r="D6" s="67"/>
      <c r="E6" s="75" t="s">
        <v>57</v>
      </c>
      <c r="F6" s="76" t="s">
        <v>58</v>
      </c>
      <c r="G6" s="76" t="s">
        <v>59</v>
      </c>
      <c r="H6" s="77" t="s">
        <v>60</v>
      </c>
    </row>
    <row r="7" customFormat="false" ht="15.75" hidden="false" customHeight="false" outlineLevel="0" collapsed="false">
      <c r="A7" s="64" t="s">
        <v>4</v>
      </c>
      <c r="B7" s="78" t="s">
        <v>4</v>
      </c>
      <c r="C7" s="66" t="s">
        <v>4</v>
      </c>
      <c r="D7" s="67"/>
      <c r="E7" s="64" t="s">
        <v>20</v>
      </c>
      <c r="F7" s="78" t="s">
        <v>20</v>
      </c>
      <c r="G7" s="78" t="s">
        <v>20</v>
      </c>
      <c r="H7" s="66" t="s">
        <v>20</v>
      </c>
    </row>
    <row r="8" s="71" customFormat="true" ht="15" hidden="false" customHeight="false" outlineLevel="0" collapsed="false">
      <c r="A8" s="79" t="n">
        <v>0</v>
      </c>
      <c r="B8" s="79" t="n">
        <f aca="false">A8/$C$4</f>
        <v>0</v>
      </c>
      <c r="C8" s="79" t="n">
        <f aca="false">($C$4-A8)/$C$4</f>
        <v>1</v>
      </c>
      <c r="E8" s="79" t="n">
        <f aca="false">(B8*C8)/2*$E$4*$C$4^2</f>
        <v>0</v>
      </c>
      <c r="F8" s="79" t="n">
        <f aca="false">IF($A8&lt;=$A$4,$B8*($C$4-$A$4)*$F$4,$C8*$A$4*$F$4)</f>
        <v>0</v>
      </c>
      <c r="G8" s="79" t="n">
        <f aca="false">IF(A8&lt;=$B$4,B8*($C$4-$B$4)*$G$4,C8*$B$4*$G$4)</f>
        <v>0</v>
      </c>
      <c r="H8" s="79" t="n">
        <f aca="false">E8+F8+G8</f>
        <v>0</v>
      </c>
      <c r="I8" s="71" t="n">
        <f aca="false">IF(H8=MAX($H$8:$H$148),A8,0)</f>
        <v>0</v>
      </c>
    </row>
    <row r="9" customFormat="false" ht="15" hidden="false" customHeight="false" outlineLevel="0" collapsed="false">
      <c r="A9" s="80" t="n">
        <v>0.2</v>
      </c>
      <c r="B9" s="80" t="n">
        <f aca="false">A9/$C$4</f>
        <v>0.0142857142857143</v>
      </c>
      <c r="C9" s="80" t="n">
        <f aca="false">($C$4-A9)/$C$4</f>
        <v>0.985714285714286</v>
      </c>
      <c r="E9" s="80" t="n">
        <f aca="false">(B9*C9)/2*$E$4*$C$4^2</f>
        <v>5687.1732</v>
      </c>
      <c r="F9" s="80" t="n">
        <f aca="false">IF($A9&lt;=$A$4,$B9*($C$4-$A$4)*$F$4,$C9*$A$4*$F$4)</f>
        <v>3428.57142857143</v>
      </c>
      <c r="G9" s="80" t="n">
        <f aca="false">IF(A9&lt;=$B$4,B9*($C$4-$B$4)*$G$4,C9*$B$4*$G$4)</f>
        <v>2142.85714285714</v>
      </c>
      <c r="H9" s="80" t="n">
        <f aca="false">E9+F9+G9</f>
        <v>11258.6017714286</v>
      </c>
      <c r="I9" s="71" t="n">
        <f aca="false">IF(H9=MAX($H$8:$H$148),A9,0)</f>
        <v>0</v>
      </c>
    </row>
    <row r="10" customFormat="false" ht="15" hidden="false" customHeight="false" outlineLevel="0" collapsed="false">
      <c r="A10" s="80" t="n">
        <v>0.4</v>
      </c>
      <c r="B10" s="80" t="n">
        <f aca="false">A10/$C$4</f>
        <v>0.0285714285714286</v>
      </c>
      <c r="C10" s="80" t="n">
        <f aca="false">($C$4-A10)/$C$4</f>
        <v>0.971428571428571</v>
      </c>
      <c r="E10" s="80" t="n">
        <f aca="false">(B10*C10)/2*$E$4*$C$4^2</f>
        <v>11209.5008</v>
      </c>
      <c r="F10" s="80" t="n">
        <f aca="false">IF($A10&lt;=$A$4,$B10*($C$4-$A$4)*$F$4,$C10*$A$4*$F$4)</f>
        <v>6857.14285714286</v>
      </c>
      <c r="G10" s="80" t="n">
        <f aca="false">IF(A10&lt;=$B$4,B10*($C$4-$B$4)*$G$4,C10*$B$4*$G$4)</f>
        <v>4285.71428571429</v>
      </c>
      <c r="H10" s="80" t="n">
        <f aca="false">E10+F10+G10</f>
        <v>22352.3579428571</v>
      </c>
      <c r="I10" s="71" t="n">
        <f aca="false">IF(H10=MAX($H$8:$H$148),A10,0)</f>
        <v>0</v>
      </c>
    </row>
    <row r="11" customFormat="false" ht="15" hidden="false" customHeight="false" outlineLevel="0" collapsed="false">
      <c r="A11" s="80" t="n">
        <v>0.6</v>
      </c>
      <c r="B11" s="80" t="n">
        <f aca="false">A11/$C$4</f>
        <v>0.0428571428571429</v>
      </c>
      <c r="C11" s="80" t="n">
        <f aca="false">($C$4-A11)/$C$4</f>
        <v>0.957142857142857</v>
      </c>
      <c r="E11" s="80" t="n">
        <f aca="false">(B11*C11)/2*$E$4*$C$4^2</f>
        <v>16566.9828</v>
      </c>
      <c r="F11" s="80" t="n">
        <f aca="false">IF($A11&lt;=$A$4,$B11*($C$4-$A$4)*$F$4,$C11*$A$4*$F$4)</f>
        <v>10285.7142857143</v>
      </c>
      <c r="G11" s="80" t="n">
        <f aca="false">IF(A11&lt;=$B$4,B11*($C$4-$B$4)*$G$4,C11*$B$4*$G$4)</f>
        <v>6428.57142857143</v>
      </c>
      <c r="H11" s="80" t="n">
        <f aca="false">E11+F11+G11</f>
        <v>33281.2685142857</v>
      </c>
      <c r="I11" s="71" t="n">
        <f aca="false">IF(H11=MAX($H$8:$H$148),A11,0)</f>
        <v>0</v>
      </c>
    </row>
    <row r="12" customFormat="false" ht="15" hidden="false" customHeight="false" outlineLevel="0" collapsed="false">
      <c r="A12" s="80" t="n">
        <v>0.8</v>
      </c>
      <c r="B12" s="80" t="n">
        <f aca="false">A12/$C$4</f>
        <v>0.0571428571428571</v>
      </c>
      <c r="C12" s="80" t="n">
        <f aca="false">($C$4-A12)/$C$4</f>
        <v>0.942857142857143</v>
      </c>
      <c r="E12" s="80" t="n">
        <f aca="false">(B12*C12)/2*$E$4*$C$4^2</f>
        <v>21759.6192</v>
      </c>
      <c r="F12" s="80" t="n">
        <f aca="false">IF($A12&lt;=$A$4,$B12*($C$4-$A$4)*$F$4,$C12*$A$4*$F$4)</f>
        <v>13714.2857142857</v>
      </c>
      <c r="G12" s="80" t="n">
        <f aca="false">IF(A12&lt;=$B$4,B12*($C$4-$B$4)*$G$4,C12*$B$4*$G$4)</f>
        <v>8571.42857142857</v>
      </c>
      <c r="H12" s="80" t="n">
        <f aca="false">E12+F12+G12</f>
        <v>44045.3334857143</v>
      </c>
      <c r="I12" s="71" t="n">
        <f aca="false">IF(H12=MAX($H$8:$H$148),A12,0)</f>
        <v>0</v>
      </c>
    </row>
    <row r="13" customFormat="false" ht="15" hidden="false" customHeight="false" outlineLevel="0" collapsed="false">
      <c r="A13" s="80" t="n">
        <v>1</v>
      </c>
      <c r="B13" s="80" t="n">
        <f aca="false">A13/$C$4</f>
        <v>0.0714285714285714</v>
      </c>
      <c r="C13" s="80" t="n">
        <f aca="false">($C$4-A13)/$C$4</f>
        <v>0.928571428571429</v>
      </c>
      <c r="E13" s="80" t="n">
        <f aca="false">(B13*C13)/2*$E$4*$C$4^2</f>
        <v>26787.41</v>
      </c>
      <c r="F13" s="80" t="n">
        <f aca="false">IF($A13&lt;=$A$4,$B13*($C$4-$A$4)*$F$4,$C13*$A$4*$F$4)</f>
        <v>17142.8571428571</v>
      </c>
      <c r="G13" s="80" t="n">
        <f aca="false">IF(A13&lt;=$B$4,B13*($C$4-$B$4)*$G$4,C13*$B$4*$G$4)</f>
        <v>10714.2857142857</v>
      </c>
      <c r="H13" s="80" t="n">
        <f aca="false">E13+F13+G13</f>
        <v>54644.5528571429</v>
      </c>
      <c r="I13" s="71" t="n">
        <f aca="false">IF(H13=MAX($H$8:$H$148),A13,0)</f>
        <v>0</v>
      </c>
    </row>
    <row r="14" customFormat="false" ht="15" hidden="false" customHeight="false" outlineLevel="0" collapsed="false">
      <c r="A14" s="80" t="n">
        <v>1.2</v>
      </c>
      <c r="B14" s="80" t="n">
        <f aca="false">A14/$C$4</f>
        <v>0.0857142857142857</v>
      </c>
      <c r="C14" s="80" t="n">
        <f aca="false">($C$4-A14)/$C$4</f>
        <v>0.914285714285714</v>
      </c>
      <c r="E14" s="80" t="n">
        <f aca="false">(B14*C14)/2*$E$4*$C$4^2</f>
        <v>31650.3552</v>
      </c>
      <c r="F14" s="80" t="n">
        <f aca="false">IF($A14&lt;=$A$4,$B14*($C$4-$A$4)*$F$4,$C14*$A$4*$F$4)</f>
        <v>20571.4285714286</v>
      </c>
      <c r="G14" s="80" t="n">
        <f aca="false">IF(A14&lt;=$B$4,B14*($C$4-$B$4)*$G$4,C14*$B$4*$G$4)</f>
        <v>12857.1428571429</v>
      </c>
      <c r="H14" s="80" t="n">
        <f aca="false">E14+F14+G14</f>
        <v>65078.9266285714</v>
      </c>
      <c r="I14" s="71" t="n">
        <f aca="false">IF(H14=MAX($H$8:$H$148),A14,0)</f>
        <v>0</v>
      </c>
    </row>
    <row r="15" customFormat="false" ht="15" hidden="false" customHeight="false" outlineLevel="0" collapsed="false">
      <c r="A15" s="80" t="n">
        <v>1.4</v>
      </c>
      <c r="B15" s="80" t="n">
        <f aca="false">A15/$C$4</f>
        <v>0.1</v>
      </c>
      <c r="C15" s="80" t="n">
        <f aca="false">($C$4-A15)/$C$4</f>
        <v>0.9</v>
      </c>
      <c r="E15" s="80" t="n">
        <f aca="false">(B15*C15)/2*$E$4*$C$4^2</f>
        <v>36348.4548</v>
      </c>
      <c r="F15" s="80" t="n">
        <f aca="false">IF($A15&lt;=$A$4,$B15*($C$4-$A$4)*$F$4,$C15*$A$4*$F$4)</f>
        <v>24000</v>
      </c>
      <c r="G15" s="80" t="n">
        <f aca="false">IF(A15&lt;=$B$4,B15*($C$4-$B$4)*$G$4,C15*$B$4*$G$4)</f>
        <v>15000</v>
      </c>
      <c r="H15" s="80" t="n">
        <f aca="false">E15+F15+G15</f>
        <v>75348.4548</v>
      </c>
      <c r="I15" s="71" t="n">
        <f aca="false">IF(H15=MAX($H$8:$H$148),A15,0)</f>
        <v>0</v>
      </c>
    </row>
    <row r="16" customFormat="false" ht="15" hidden="false" customHeight="false" outlineLevel="0" collapsed="false">
      <c r="A16" s="80" t="n">
        <v>1.6</v>
      </c>
      <c r="B16" s="80" t="n">
        <f aca="false">A16/$C$4</f>
        <v>0.114285714285714</v>
      </c>
      <c r="C16" s="80" t="n">
        <f aca="false">($C$4-A16)/$C$4</f>
        <v>0.885714285714286</v>
      </c>
      <c r="E16" s="80" t="n">
        <f aca="false">(B16*C16)/2*$E$4*$C$4^2</f>
        <v>40881.7088</v>
      </c>
      <c r="F16" s="80" t="n">
        <f aca="false">IF($A16&lt;=$A$4,$B16*($C$4-$A$4)*$F$4,$C16*$A$4*$F$4)</f>
        <v>27428.5714285714</v>
      </c>
      <c r="G16" s="80" t="n">
        <f aca="false">IF(A16&lt;=$B$4,B16*($C$4-$B$4)*$G$4,C16*$B$4*$G$4)</f>
        <v>17142.8571428571</v>
      </c>
      <c r="H16" s="80" t="n">
        <f aca="false">E16+F16+G16</f>
        <v>85453.1373714286</v>
      </c>
      <c r="I16" s="71" t="n">
        <f aca="false">IF(H16=MAX($H$8:$H$148),A16,0)</f>
        <v>0</v>
      </c>
    </row>
    <row r="17" customFormat="false" ht="15" hidden="false" customHeight="false" outlineLevel="0" collapsed="false">
      <c r="A17" s="80" t="n">
        <v>1.8</v>
      </c>
      <c r="B17" s="80" t="n">
        <f aca="false">A17/$C$4</f>
        <v>0.128571428571429</v>
      </c>
      <c r="C17" s="80" t="n">
        <f aca="false">($C$4-A17)/$C$4</f>
        <v>0.871428571428571</v>
      </c>
      <c r="E17" s="80" t="n">
        <f aca="false">(B17*C17)/2*$E$4*$C$4^2</f>
        <v>45250.1172</v>
      </c>
      <c r="F17" s="80" t="n">
        <f aca="false">IF($A17&lt;=$A$4,$B17*($C$4-$A$4)*$F$4,$C17*$A$4*$F$4)</f>
        <v>30857.1428571429</v>
      </c>
      <c r="G17" s="80" t="n">
        <f aca="false">IF(A17&lt;=$B$4,B17*($C$4-$B$4)*$G$4,C17*$B$4*$G$4)</f>
        <v>19285.7142857143</v>
      </c>
      <c r="H17" s="80" t="n">
        <f aca="false">E17+F17+G17</f>
        <v>95392.9743428572</v>
      </c>
      <c r="I17" s="71" t="n">
        <f aca="false">IF(H17=MAX($H$8:$H$148),A17,0)</f>
        <v>0</v>
      </c>
    </row>
    <row r="18" customFormat="false" ht="15" hidden="false" customHeight="false" outlineLevel="0" collapsed="false">
      <c r="A18" s="80" t="n">
        <v>2</v>
      </c>
      <c r="B18" s="80" t="n">
        <f aca="false">A18/$C$4</f>
        <v>0.142857142857143</v>
      </c>
      <c r="C18" s="80" t="n">
        <f aca="false">($C$4-A18)/$C$4</f>
        <v>0.857142857142857</v>
      </c>
      <c r="E18" s="80" t="n">
        <f aca="false">(B18*C18)/2*$E$4*$C$4^2</f>
        <v>49453.68</v>
      </c>
      <c r="F18" s="80" t="n">
        <f aca="false">IF($A18&lt;=$A$4,$B18*($C$4-$A$4)*$F$4,$C18*$A$4*$F$4)</f>
        <v>34285.7142857143</v>
      </c>
      <c r="G18" s="80" t="n">
        <f aca="false">IF(A18&lt;=$B$4,B18*($C$4-$B$4)*$G$4,C18*$B$4*$G$4)</f>
        <v>21428.5714285714</v>
      </c>
      <c r="H18" s="80" t="n">
        <f aca="false">E18+F18+G18</f>
        <v>105167.965714286</v>
      </c>
      <c r="I18" s="71" t="n">
        <f aca="false">IF(H18=MAX($H$8:$H$148),A18,0)</f>
        <v>0</v>
      </c>
    </row>
    <row r="19" customFormat="false" ht="15" hidden="false" customHeight="false" outlineLevel="0" collapsed="false">
      <c r="A19" s="80" t="n">
        <v>2.2</v>
      </c>
      <c r="B19" s="80" t="n">
        <f aca="false">A19/$C$4</f>
        <v>0.157142857142857</v>
      </c>
      <c r="C19" s="80" t="n">
        <f aca="false">($C$4-A19)/$C$4</f>
        <v>0.842857142857143</v>
      </c>
      <c r="E19" s="80" t="n">
        <f aca="false">(B19*C19)/2*$E$4*$C$4^2</f>
        <v>53492.3972</v>
      </c>
      <c r="F19" s="80" t="n">
        <f aca="false">IF($A19&lt;=$A$4,$B19*($C$4-$A$4)*$F$4,$C19*$A$4*$F$4)</f>
        <v>33714.2857142857</v>
      </c>
      <c r="G19" s="80" t="n">
        <f aca="false">IF(A19&lt;=$B$4,B19*($C$4-$B$4)*$G$4,C19*$B$4*$G$4)</f>
        <v>23571.4285714286</v>
      </c>
      <c r="H19" s="80" t="n">
        <f aca="false">E19+F19+G19</f>
        <v>110778.111485714</v>
      </c>
      <c r="I19" s="71" t="n">
        <f aca="false">IF(H19=MAX($H$8:$H$148),A19,0)</f>
        <v>0</v>
      </c>
    </row>
    <row r="20" customFormat="false" ht="15" hidden="false" customHeight="false" outlineLevel="0" collapsed="false">
      <c r="A20" s="80" t="n">
        <v>2.4</v>
      </c>
      <c r="B20" s="80" t="n">
        <f aca="false">A20/$C$4</f>
        <v>0.171428571428571</v>
      </c>
      <c r="C20" s="80" t="n">
        <f aca="false">($C$4-A20)/$C$4</f>
        <v>0.828571428571429</v>
      </c>
      <c r="E20" s="80" t="n">
        <f aca="false">(B20*C20)/2*$E$4*$C$4^2</f>
        <v>57366.2688</v>
      </c>
      <c r="F20" s="80" t="n">
        <f aca="false">IF($A20&lt;=$A$4,$B20*($C$4-$A$4)*$F$4,$C20*$A$4*$F$4)</f>
        <v>33142.8571428571</v>
      </c>
      <c r="G20" s="80" t="n">
        <f aca="false">IF(A20&lt;=$B$4,B20*($C$4-$B$4)*$G$4,C20*$B$4*$G$4)</f>
        <v>25714.2857142857</v>
      </c>
      <c r="H20" s="80" t="n">
        <f aca="false">E20+F20+G20</f>
        <v>116223.411657143</v>
      </c>
      <c r="I20" s="71" t="n">
        <f aca="false">IF(H20=MAX($H$8:$H$148),A20,0)</f>
        <v>0</v>
      </c>
    </row>
    <row r="21" customFormat="false" ht="15" hidden="false" customHeight="false" outlineLevel="0" collapsed="false">
      <c r="A21" s="80" t="n">
        <v>2.6</v>
      </c>
      <c r="B21" s="80" t="n">
        <f aca="false">A21/$C$4</f>
        <v>0.185714285714286</v>
      </c>
      <c r="C21" s="80" t="n">
        <f aca="false">($C$4-A21)/$C$4</f>
        <v>0.814285714285714</v>
      </c>
      <c r="E21" s="80" t="n">
        <f aca="false">(B21*C21)/2*$E$4*$C$4^2</f>
        <v>61075.2948</v>
      </c>
      <c r="F21" s="80" t="n">
        <f aca="false">IF($A21&lt;=$A$4,$B21*($C$4-$A$4)*$F$4,$C21*$A$4*$F$4)</f>
        <v>32571.4285714286</v>
      </c>
      <c r="G21" s="80" t="n">
        <f aca="false">IF(A21&lt;=$B$4,B21*($C$4-$B$4)*$G$4,C21*$B$4*$G$4)</f>
        <v>27857.1428571429</v>
      </c>
      <c r="H21" s="80" t="n">
        <f aca="false">E21+F21+G21</f>
        <v>121503.866228571</v>
      </c>
      <c r="I21" s="71" t="n">
        <f aca="false">IF(H21=MAX($H$8:$H$148),A21,0)</f>
        <v>0</v>
      </c>
    </row>
    <row r="22" customFormat="false" ht="15" hidden="false" customHeight="false" outlineLevel="0" collapsed="false">
      <c r="A22" s="80" t="n">
        <v>2.8</v>
      </c>
      <c r="B22" s="80" t="n">
        <f aca="false">A22/$C$4</f>
        <v>0.2</v>
      </c>
      <c r="C22" s="80" t="n">
        <f aca="false">($C$4-A22)/$C$4</f>
        <v>0.8</v>
      </c>
      <c r="E22" s="80" t="n">
        <f aca="false">(B22*C22)/2*$E$4*$C$4^2</f>
        <v>64619.4752</v>
      </c>
      <c r="F22" s="80" t="n">
        <f aca="false">IF($A22&lt;=$A$4,$B22*($C$4-$A$4)*$F$4,$C22*$A$4*$F$4)</f>
        <v>32000</v>
      </c>
      <c r="G22" s="80" t="n">
        <f aca="false">IF(A22&lt;=$B$4,B22*($C$4-$B$4)*$G$4,C22*$B$4*$G$4)</f>
        <v>30000</v>
      </c>
      <c r="H22" s="80" t="n">
        <f aca="false">E22+F22+G22</f>
        <v>126619.4752</v>
      </c>
      <c r="I22" s="71" t="n">
        <f aca="false">IF(H22=MAX($H$8:$H$148),A22,0)</f>
        <v>0</v>
      </c>
    </row>
    <row r="23" customFormat="false" ht="15" hidden="false" customHeight="false" outlineLevel="0" collapsed="false">
      <c r="A23" s="80" t="n">
        <v>3</v>
      </c>
      <c r="B23" s="80" t="n">
        <f aca="false">A23/$C$4</f>
        <v>0.214285714285714</v>
      </c>
      <c r="C23" s="80" t="n">
        <f aca="false">($C$4-A23)/$C$4</f>
        <v>0.785714285714286</v>
      </c>
      <c r="E23" s="80" t="n">
        <f aca="false">(B23*C23)/2*$E$4*$C$4^2</f>
        <v>67998.81</v>
      </c>
      <c r="F23" s="80" t="n">
        <f aca="false">IF($A23&lt;=$A$4,$B23*($C$4-$A$4)*$F$4,$C23*$A$4*$F$4)</f>
        <v>31428.5714285714</v>
      </c>
      <c r="G23" s="80" t="n">
        <f aca="false">IF(A23&lt;=$B$4,B23*($C$4-$B$4)*$G$4,C23*$B$4*$G$4)</f>
        <v>32142.8571428571</v>
      </c>
      <c r="H23" s="80" t="n">
        <f aca="false">E23+F23+G23</f>
        <v>131570.238571429</v>
      </c>
      <c r="I23" s="71" t="n">
        <f aca="false">IF(H23=MAX($H$8:$H$148),A23,0)</f>
        <v>0</v>
      </c>
    </row>
    <row r="24" customFormat="false" ht="15" hidden="false" customHeight="false" outlineLevel="0" collapsed="false">
      <c r="A24" s="80" t="n">
        <v>3.2</v>
      </c>
      <c r="B24" s="80" t="n">
        <f aca="false">A24/$C$4</f>
        <v>0.228571428571429</v>
      </c>
      <c r="C24" s="80" t="n">
        <f aca="false">($C$4-A24)/$C$4</f>
        <v>0.771428571428571</v>
      </c>
      <c r="E24" s="80" t="n">
        <f aca="false">(B24*C24)/2*$E$4*$C$4^2</f>
        <v>71213.2992</v>
      </c>
      <c r="F24" s="80" t="n">
        <f aca="false">IF($A24&lt;=$A$4,$B24*($C$4-$A$4)*$F$4,$C24*$A$4*$F$4)</f>
        <v>30857.1428571429</v>
      </c>
      <c r="G24" s="80" t="n">
        <f aca="false">IF(A24&lt;=$B$4,B24*($C$4-$B$4)*$G$4,C24*$B$4*$G$4)</f>
        <v>34285.7142857143</v>
      </c>
      <c r="H24" s="80" t="n">
        <f aca="false">E24+F24+G24</f>
        <v>136356.156342857</v>
      </c>
      <c r="I24" s="71" t="n">
        <f aca="false">IF(H24=MAX($H$8:$H$148),A24,0)</f>
        <v>0</v>
      </c>
    </row>
    <row r="25" customFormat="false" ht="15" hidden="false" customHeight="false" outlineLevel="0" collapsed="false">
      <c r="A25" s="80" t="n">
        <v>3.4</v>
      </c>
      <c r="B25" s="80" t="n">
        <f aca="false">A25/$C$4</f>
        <v>0.242857142857143</v>
      </c>
      <c r="C25" s="80" t="n">
        <f aca="false">($C$4-A25)/$C$4</f>
        <v>0.757142857142857</v>
      </c>
      <c r="E25" s="80" t="n">
        <f aca="false">(B25*C25)/2*$E$4*$C$4^2</f>
        <v>74262.9428</v>
      </c>
      <c r="F25" s="80" t="n">
        <f aca="false">IF($A25&lt;=$A$4,$B25*($C$4-$A$4)*$F$4,$C25*$A$4*$F$4)</f>
        <v>30285.7142857143</v>
      </c>
      <c r="G25" s="80" t="n">
        <f aca="false">IF(A25&lt;=$B$4,B25*($C$4-$B$4)*$G$4,C25*$B$4*$G$4)</f>
        <v>36428.5714285714</v>
      </c>
      <c r="H25" s="80" t="n">
        <f aca="false">E25+F25+G25</f>
        <v>140977.228514286</v>
      </c>
      <c r="I25" s="71" t="n">
        <f aca="false">IF(H25=MAX($H$8:$H$148),A25,0)</f>
        <v>0</v>
      </c>
    </row>
    <row r="26" customFormat="false" ht="15" hidden="false" customHeight="false" outlineLevel="0" collapsed="false">
      <c r="A26" s="80" t="n">
        <v>3.6</v>
      </c>
      <c r="B26" s="80" t="n">
        <f aca="false">A26/$C$4</f>
        <v>0.257142857142857</v>
      </c>
      <c r="C26" s="80" t="n">
        <f aca="false">($C$4-A26)/$C$4</f>
        <v>0.742857142857143</v>
      </c>
      <c r="E26" s="80" t="n">
        <f aca="false">(B26*C26)/2*$E$4*$C$4^2</f>
        <v>77147.7408</v>
      </c>
      <c r="F26" s="80" t="n">
        <f aca="false">IF($A26&lt;=$A$4,$B26*($C$4-$A$4)*$F$4,$C26*$A$4*$F$4)</f>
        <v>29714.2857142857</v>
      </c>
      <c r="G26" s="80" t="n">
        <f aca="false">IF(A26&lt;=$B$4,B26*($C$4-$B$4)*$G$4,C26*$B$4*$G$4)</f>
        <v>38571.4285714286</v>
      </c>
      <c r="H26" s="80" t="n">
        <f aca="false">E26+F26+G26</f>
        <v>145433.455085714</v>
      </c>
      <c r="I26" s="71" t="n">
        <f aca="false">IF(H26=MAX($H$8:$H$148),A26,0)</f>
        <v>0</v>
      </c>
    </row>
    <row r="27" customFormat="false" ht="15" hidden="false" customHeight="false" outlineLevel="0" collapsed="false">
      <c r="A27" s="80" t="n">
        <v>3.8</v>
      </c>
      <c r="B27" s="80" t="n">
        <f aca="false">A27/$C$4</f>
        <v>0.271428571428571</v>
      </c>
      <c r="C27" s="80" t="n">
        <f aca="false">($C$4-A27)/$C$4</f>
        <v>0.728571428571429</v>
      </c>
      <c r="E27" s="80" t="n">
        <f aca="false">(B27*C27)/2*$E$4*$C$4^2</f>
        <v>79867.6932</v>
      </c>
      <c r="F27" s="80" t="n">
        <f aca="false">IF($A27&lt;=$A$4,$B27*($C$4-$A$4)*$F$4,$C27*$A$4*$F$4)</f>
        <v>29142.8571428571</v>
      </c>
      <c r="G27" s="80" t="n">
        <f aca="false">IF(A27&lt;=$B$4,B27*($C$4-$B$4)*$G$4,C27*$B$4*$G$4)</f>
        <v>40714.2857142857</v>
      </c>
      <c r="H27" s="80" t="n">
        <f aca="false">E27+F27+G27</f>
        <v>149724.836057143</v>
      </c>
      <c r="I27" s="71" t="n">
        <f aca="false">IF(H27=MAX($H$8:$H$148),A27,0)</f>
        <v>0</v>
      </c>
    </row>
    <row r="28" customFormat="false" ht="15" hidden="false" customHeight="false" outlineLevel="0" collapsed="false">
      <c r="A28" s="80" t="n">
        <v>4</v>
      </c>
      <c r="B28" s="80" t="n">
        <f aca="false">A28/$C$4</f>
        <v>0.285714285714286</v>
      </c>
      <c r="C28" s="80" t="n">
        <f aca="false">($C$4-A28)/$C$4</f>
        <v>0.714285714285714</v>
      </c>
      <c r="E28" s="80" t="n">
        <f aca="false">(B28*C28)/2*$E$4*$C$4^2</f>
        <v>82422.8</v>
      </c>
      <c r="F28" s="80" t="n">
        <f aca="false">IF($A28&lt;=$A$4,$B28*($C$4-$A$4)*$F$4,$C28*$A$4*$F$4)</f>
        <v>28571.4285714286</v>
      </c>
      <c r="G28" s="80" t="n">
        <f aca="false">IF(A28&lt;=$B$4,B28*($C$4-$B$4)*$G$4,C28*$B$4*$G$4)</f>
        <v>42857.1428571429</v>
      </c>
      <c r="H28" s="80" t="n">
        <f aca="false">E28+F28+G28</f>
        <v>153851.371428571</v>
      </c>
      <c r="I28" s="71" t="n">
        <f aca="false">IF(H28=MAX($H$8:$H$148),A28,0)</f>
        <v>0</v>
      </c>
    </row>
    <row r="29" customFormat="false" ht="15" hidden="false" customHeight="false" outlineLevel="0" collapsed="false">
      <c r="A29" s="80" t="n">
        <v>4.2</v>
      </c>
      <c r="B29" s="80" t="n">
        <f aca="false">A29/$C$4</f>
        <v>0.3</v>
      </c>
      <c r="C29" s="80" t="n">
        <f aca="false">($C$4-A29)/$C$4</f>
        <v>0.7</v>
      </c>
      <c r="E29" s="80" t="n">
        <f aca="false">(B29*C29)/2*$E$4*$C$4^2</f>
        <v>84813.0612</v>
      </c>
      <c r="F29" s="80" t="n">
        <f aca="false">IF($A29&lt;=$A$4,$B29*($C$4-$A$4)*$F$4,$C29*$A$4*$F$4)</f>
        <v>28000</v>
      </c>
      <c r="G29" s="80" t="n">
        <f aca="false">IF(A29&lt;=$B$4,B29*($C$4-$B$4)*$G$4,C29*$B$4*$G$4)</f>
        <v>45000</v>
      </c>
      <c r="H29" s="80" t="n">
        <f aca="false">E29+F29+G29</f>
        <v>157813.0612</v>
      </c>
      <c r="I29" s="71" t="n">
        <f aca="false">IF(H29=MAX($H$8:$H$148),A29,0)</f>
        <v>0</v>
      </c>
    </row>
    <row r="30" customFormat="false" ht="15" hidden="false" customHeight="false" outlineLevel="0" collapsed="false">
      <c r="A30" s="80" t="n">
        <v>4.4</v>
      </c>
      <c r="B30" s="80" t="n">
        <f aca="false">A30/$C$4</f>
        <v>0.314285714285714</v>
      </c>
      <c r="C30" s="80" t="n">
        <f aca="false">($C$4-A30)/$C$4</f>
        <v>0.685714285714286</v>
      </c>
      <c r="E30" s="80" t="n">
        <f aca="false">(B30*C30)/2*$E$4*$C$4^2</f>
        <v>87038.4768</v>
      </c>
      <c r="F30" s="80" t="n">
        <f aca="false">IF($A30&lt;=$A$4,$B30*($C$4-$A$4)*$F$4,$C30*$A$4*$F$4)</f>
        <v>27428.5714285714</v>
      </c>
      <c r="G30" s="80" t="n">
        <f aca="false">IF(A30&lt;=$B$4,B30*($C$4-$B$4)*$G$4,C30*$B$4*$G$4)</f>
        <v>47142.8571428572</v>
      </c>
      <c r="H30" s="80" t="n">
        <f aca="false">E30+F30+G30</f>
        <v>161609.905371429</v>
      </c>
      <c r="I30" s="71" t="n">
        <f aca="false">IF(H30=MAX($H$8:$H$148),A30,0)</f>
        <v>0</v>
      </c>
    </row>
    <row r="31" customFormat="false" ht="15" hidden="false" customHeight="false" outlineLevel="0" collapsed="false">
      <c r="A31" s="80" t="n">
        <v>4.6</v>
      </c>
      <c r="B31" s="80" t="n">
        <f aca="false">A31/$C$4</f>
        <v>0.328571428571429</v>
      </c>
      <c r="C31" s="80" t="n">
        <f aca="false">($C$4-A31)/$C$4</f>
        <v>0.671428571428571</v>
      </c>
      <c r="E31" s="80" t="n">
        <f aca="false">(B31*C31)/2*$E$4*$C$4^2</f>
        <v>89099.0468</v>
      </c>
      <c r="F31" s="80" t="n">
        <f aca="false">IF($A31&lt;=$A$4,$B31*($C$4-$A$4)*$F$4,$C31*$A$4*$F$4)</f>
        <v>26857.1428571429</v>
      </c>
      <c r="G31" s="80" t="n">
        <f aca="false">IF(A31&lt;=$B$4,B31*($C$4-$B$4)*$G$4,C31*$B$4*$G$4)</f>
        <v>49285.7142857143</v>
      </c>
      <c r="H31" s="80" t="n">
        <f aca="false">E31+F31+G31</f>
        <v>165241.903942857</v>
      </c>
      <c r="I31" s="71" t="n">
        <f aca="false">IF(H31=MAX($H$8:$H$148),A31,0)</f>
        <v>0</v>
      </c>
    </row>
    <row r="32" customFormat="false" ht="15" hidden="false" customHeight="false" outlineLevel="0" collapsed="false">
      <c r="A32" s="80" t="n">
        <v>4.8</v>
      </c>
      <c r="B32" s="80" t="n">
        <f aca="false">A32/$C$4</f>
        <v>0.342857142857143</v>
      </c>
      <c r="C32" s="80" t="n">
        <f aca="false">($C$4-A32)/$C$4</f>
        <v>0.657142857142857</v>
      </c>
      <c r="E32" s="80" t="n">
        <f aca="false">(B32*C32)/2*$E$4*$C$4^2</f>
        <v>90994.7712</v>
      </c>
      <c r="F32" s="80" t="n">
        <f aca="false">IF($A32&lt;=$A$4,$B32*($C$4-$A$4)*$F$4,$C32*$A$4*$F$4)</f>
        <v>26285.7142857143</v>
      </c>
      <c r="G32" s="80" t="n">
        <f aca="false">IF(A32&lt;=$B$4,B32*($C$4-$B$4)*$G$4,C32*$B$4*$G$4)</f>
        <v>51428.5714285714</v>
      </c>
      <c r="H32" s="80" t="n">
        <f aca="false">E32+F32+G32</f>
        <v>168709.056914286</v>
      </c>
      <c r="I32" s="71" t="n">
        <f aca="false">IF(H32=MAX($H$8:$H$148),A32,0)</f>
        <v>0</v>
      </c>
    </row>
    <row r="33" customFormat="false" ht="15" hidden="false" customHeight="false" outlineLevel="0" collapsed="false">
      <c r="A33" s="80" t="n">
        <v>5</v>
      </c>
      <c r="B33" s="80" t="n">
        <f aca="false">A33/$C$4</f>
        <v>0.357142857142857</v>
      </c>
      <c r="C33" s="80" t="n">
        <f aca="false">($C$4-A33)/$C$4</f>
        <v>0.642857142857143</v>
      </c>
      <c r="E33" s="80" t="n">
        <f aca="false">(B33*C33)/2*$E$4*$C$4^2</f>
        <v>92725.65</v>
      </c>
      <c r="F33" s="80" t="n">
        <f aca="false">IF($A33&lt;=$A$4,$B33*($C$4-$A$4)*$F$4,$C33*$A$4*$F$4)</f>
        <v>25714.2857142857</v>
      </c>
      <c r="G33" s="80" t="n">
        <f aca="false">IF(A33&lt;=$B$4,B33*($C$4-$B$4)*$G$4,C33*$B$4*$G$4)</f>
        <v>53571.4285714286</v>
      </c>
      <c r="H33" s="80" t="n">
        <f aca="false">E33+F33+G33</f>
        <v>172011.364285714</v>
      </c>
      <c r="I33" s="71" t="n">
        <f aca="false">IF(H33=MAX($H$8:$H$148),A33,0)</f>
        <v>0</v>
      </c>
    </row>
    <row r="34" customFormat="false" ht="15" hidden="false" customHeight="false" outlineLevel="0" collapsed="false">
      <c r="A34" s="80" t="n">
        <v>5.2</v>
      </c>
      <c r="B34" s="80" t="n">
        <f aca="false">A34/$C$4</f>
        <v>0.371428571428571</v>
      </c>
      <c r="C34" s="80" t="n">
        <f aca="false">($C$4-A34)/$C$4</f>
        <v>0.628571428571429</v>
      </c>
      <c r="E34" s="80" t="n">
        <f aca="false">(B34*C34)/2*$E$4*$C$4^2</f>
        <v>94291.6832</v>
      </c>
      <c r="F34" s="80" t="n">
        <f aca="false">IF($A34&lt;=$A$4,$B34*($C$4-$A$4)*$F$4,$C34*$A$4*$F$4)</f>
        <v>25142.8571428571</v>
      </c>
      <c r="G34" s="80" t="n">
        <f aca="false">IF(A34&lt;=$B$4,B34*($C$4-$B$4)*$G$4,C34*$B$4*$G$4)</f>
        <v>55714.2857142857</v>
      </c>
      <c r="H34" s="80" t="n">
        <f aca="false">E34+F34+G34</f>
        <v>175148.826057143</v>
      </c>
      <c r="I34" s="71" t="n">
        <f aca="false">IF(H34=MAX($H$8:$H$148),A34,0)</f>
        <v>0</v>
      </c>
    </row>
    <row r="35" customFormat="false" ht="15" hidden="false" customHeight="false" outlineLevel="0" collapsed="false">
      <c r="A35" s="80" t="n">
        <v>5.4</v>
      </c>
      <c r="B35" s="80" t="n">
        <f aca="false">A35/$C$4</f>
        <v>0.385714285714286</v>
      </c>
      <c r="C35" s="80" t="n">
        <f aca="false">($C$4-A35)/$C$4</f>
        <v>0.614285714285714</v>
      </c>
      <c r="E35" s="80" t="n">
        <f aca="false">(B35*C35)/2*$E$4*$C$4^2</f>
        <v>95692.8708</v>
      </c>
      <c r="F35" s="80" t="n">
        <f aca="false">IF($A35&lt;=$A$4,$B35*($C$4-$A$4)*$F$4,$C35*$A$4*$F$4)</f>
        <v>24571.4285714286</v>
      </c>
      <c r="G35" s="80" t="n">
        <f aca="false">IF(A35&lt;=$B$4,B35*($C$4-$B$4)*$G$4,C35*$B$4*$G$4)</f>
        <v>57857.1428571429</v>
      </c>
      <c r="H35" s="80" t="n">
        <f aca="false">E35+F35+G35</f>
        <v>178121.442228571</v>
      </c>
      <c r="I35" s="71" t="n">
        <f aca="false">IF(H35=MAX($H$8:$H$148),A35,0)</f>
        <v>0</v>
      </c>
    </row>
    <row r="36" customFormat="false" ht="15" hidden="false" customHeight="false" outlineLevel="0" collapsed="false">
      <c r="A36" s="80" t="n">
        <v>5.6</v>
      </c>
      <c r="B36" s="80" t="n">
        <f aca="false">A36/$C$4</f>
        <v>0.4</v>
      </c>
      <c r="C36" s="80" t="n">
        <f aca="false">($C$4-A36)/$C$4</f>
        <v>0.6</v>
      </c>
      <c r="E36" s="80" t="n">
        <f aca="false">(B36*C36)/2*$E$4*$C$4^2</f>
        <v>96929.2128</v>
      </c>
      <c r="F36" s="80" t="n">
        <f aca="false">IF($A36&lt;=$A$4,$B36*($C$4-$A$4)*$F$4,$C36*$A$4*$F$4)</f>
        <v>24000</v>
      </c>
      <c r="G36" s="80" t="n">
        <f aca="false">IF(A36&lt;=$B$4,B36*($C$4-$B$4)*$G$4,C36*$B$4*$G$4)</f>
        <v>60000</v>
      </c>
      <c r="H36" s="80" t="n">
        <f aca="false">E36+F36+G36</f>
        <v>180929.2128</v>
      </c>
      <c r="I36" s="71" t="n">
        <f aca="false">IF(H36=MAX($H$8:$H$148),A36,0)</f>
        <v>0</v>
      </c>
    </row>
    <row r="37" customFormat="false" ht="15" hidden="false" customHeight="false" outlineLevel="0" collapsed="false">
      <c r="A37" s="80" t="n">
        <v>5.8</v>
      </c>
      <c r="B37" s="80" t="n">
        <f aca="false">A37/$C$4</f>
        <v>0.414285714285714</v>
      </c>
      <c r="C37" s="80" t="n">
        <f aca="false">($C$4-A37)/$C$4</f>
        <v>0.585714285714286</v>
      </c>
      <c r="E37" s="80" t="n">
        <f aca="false">(B37*C37)/2*$E$4*$C$4^2</f>
        <v>98000.7092</v>
      </c>
      <c r="F37" s="80" t="n">
        <f aca="false">IF($A37&lt;=$A$4,$B37*($C$4-$A$4)*$F$4,$C37*$A$4*$F$4)</f>
        <v>23428.5714285714</v>
      </c>
      <c r="G37" s="80" t="n">
        <f aca="false">IF(A37&lt;=$B$4,B37*($C$4-$B$4)*$G$4,C37*$B$4*$G$4)</f>
        <v>62142.8571428571</v>
      </c>
      <c r="H37" s="80" t="n">
        <f aca="false">E37+F37+G37</f>
        <v>183572.137771429</v>
      </c>
      <c r="I37" s="71" t="n">
        <f aca="false">IF(H37=MAX($H$8:$H$148),A37,0)</f>
        <v>0</v>
      </c>
    </row>
    <row r="38" customFormat="false" ht="15" hidden="false" customHeight="false" outlineLevel="0" collapsed="false">
      <c r="A38" s="80" t="n">
        <v>6</v>
      </c>
      <c r="B38" s="80" t="n">
        <f aca="false">A38/$C$4</f>
        <v>0.428571428571429</v>
      </c>
      <c r="C38" s="80" t="n">
        <f aca="false">($C$4-A38)/$C$4</f>
        <v>0.571428571428571</v>
      </c>
      <c r="E38" s="80" t="n">
        <f aca="false">(B38*C38)/2*$E$4*$C$4^2</f>
        <v>98907.36</v>
      </c>
      <c r="F38" s="80" t="n">
        <f aca="false">IF($A38&lt;=$A$4,$B38*($C$4-$A$4)*$F$4,$C38*$A$4*$F$4)</f>
        <v>22857.1428571429</v>
      </c>
      <c r="G38" s="80" t="n">
        <f aca="false">IF(A38&lt;=$B$4,B38*($C$4-$B$4)*$G$4,C38*$B$4*$G$4)</f>
        <v>64285.7142857143</v>
      </c>
      <c r="H38" s="80" t="n">
        <f aca="false">E38+F38+G38</f>
        <v>186050.217142857</v>
      </c>
      <c r="I38" s="71" t="n">
        <f aca="false">IF(H38=MAX($H$8:$H$148),A38,0)</f>
        <v>0</v>
      </c>
    </row>
    <row r="39" customFormat="false" ht="15" hidden="false" customHeight="false" outlineLevel="0" collapsed="false">
      <c r="A39" s="80" t="n">
        <v>6.2</v>
      </c>
      <c r="B39" s="80" t="n">
        <f aca="false">A39/$C$4</f>
        <v>0.442857142857143</v>
      </c>
      <c r="C39" s="80" t="n">
        <f aca="false">($C$4-A39)/$C$4</f>
        <v>0.557142857142857</v>
      </c>
      <c r="E39" s="80" t="n">
        <f aca="false">(B39*C39)/2*$E$4*$C$4^2</f>
        <v>99649.1652</v>
      </c>
      <c r="F39" s="80" t="n">
        <f aca="false">IF($A39&lt;=$A$4,$B39*($C$4-$A$4)*$F$4,$C39*$A$4*$F$4)</f>
        <v>22285.7142857143</v>
      </c>
      <c r="G39" s="80" t="n">
        <f aca="false">IF(A39&lt;=$B$4,B39*($C$4-$B$4)*$G$4,C39*$B$4*$G$4)</f>
        <v>66428.5714285714</v>
      </c>
      <c r="H39" s="80" t="n">
        <f aca="false">E39+F39+G39</f>
        <v>188363.450914286</v>
      </c>
      <c r="I39" s="71" t="n">
        <f aca="false">IF(H39=MAX($H$8:$H$148),A39,0)</f>
        <v>0</v>
      </c>
    </row>
    <row r="40" customFormat="false" ht="15" hidden="false" customHeight="false" outlineLevel="0" collapsed="false">
      <c r="A40" s="80" t="n">
        <v>6.4</v>
      </c>
      <c r="B40" s="80" t="n">
        <f aca="false">A40/$C$4</f>
        <v>0.457142857142857</v>
      </c>
      <c r="C40" s="80" t="n">
        <f aca="false">($C$4-A40)/$C$4</f>
        <v>0.542857142857143</v>
      </c>
      <c r="E40" s="80" t="n">
        <f aca="false">(B40*C40)/2*$E$4*$C$4^2</f>
        <v>100226.1248</v>
      </c>
      <c r="F40" s="80" t="n">
        <f aca="false">IF($A40&lt;=$A$4,$B40*($C$4-$A$4)*$F$4,$C40*$A$4*$F$4)</f>
        <v>21714.2857142857</v>
      </c>
      <c r="G40" s="80" t="n">
        <f aca="false">IF(A40&lt;=$B$4,B40*($C$4-$B$4)*$G$4,C40*$B$4*$G$4)</f>
        <v>68571.4285714286</v>
      </c>
      <c r="H40" s="80" t="n">
        <f aca="false">E40+F40+G40</f>
        <v>190511.839085714</v>
      </c>
      <c r="I40" s="71" t="n">
        <f aca="false">IF(H40=MAX($H$8:$H$148),A40,0)</f>
        <v>6.4</v>
      </c>
    </row>
    <row r="41" customFormat="false" ht="15" hidden="false" customHeight="false" outlineLevel="0" collapsed="false">
      <c r="A41" s="80" t="n">
        <v>6.6</v>
      </c>
      <c r="B41" s="80" t="n">
        <f aca="false">A41/$C$4</f>
        <v>0.471428571428571</v>
      </c>
      <c r="C41" s="80" t="n">
        <f aca="false">($C$4-A41)/$C$4</f>
        <v>0.528571428571429</v>
      </c>
      <c r="E41" s="80" t="n">
        <f aca="false">(B41*C41)/2*$E$4*$C$4^2</f>
        <v>100638.2388</v>
      </c>
      <c r="F41" s="80" t="n">
        <f aca="false">IF($A41&lt;=$A$4,$B41*($C$4-$A$4)*$F$4,$C41*$A$4*$F$4)</f>
        <v>21142.8571428571</v>
      </c>
      <c r="G41" s="80" t="n">
        <f aca="false">IF(A41&lt;=$B$4,B41*($C$4-$B$4)*$G$4,C41*$B$4*$G$4)</f>
        <v>68714.2857142857</v>
      </c>
      <c r="H41" s="80" t="n">
        <f aca="false">E41+F41+G41</f>
        <v>190495.381657143</v>
      </c>
      <c r="I41" s="71" t="n">
        <f aca="false">IF(H41=MAX($H$8:$H$148),A41,0)</f>
        <v>0</v>
      </c>
    </row>
    <row r="42" customFormat="false" ht="15" hidden="false" customHeight="false" outlineLevel="0" collapsed="false">
      <c r="A42" s="80" t="n">
        <v>6.8</v>
      </c>
      <c r="B42" s="80" t="n">
        <f aca="false">A42/$C$4</f>
        <v>0.485714285714286</v>
      </c>
      <c r="C42" s="80" t="n">
        <f aca="false">($C$4-A42)/$C$4</f>
        <v>0.514285714285714</v>
      </c>
      <c r="E42" s="80" t="n">
        <f aca="false">(B42*C42)/2*$E$4*$C$4^2</f>
        <v>100885.5072</v>
      </c>
      <c r="F42" s="80" t="n">
        <f aca="false">IF($A42&lt;=$A$4,$B42*($C$4-$A$4)*$F$4,$C42*$A$4*$F$4)</f>
        <v>20571.4285714286</v>
      </c>
      <c r="G42" s="80" t="n">
        <f aca="false">IF(A42&lt;=$B$4,B42*($C$4-$B$4)*$G$4,C42*$B$4*$G$4)</f>
        <v>66857.1428571429</v>
      </c>
      <c r="H42" s="80" t="n">
        <f aca="false">E42+F42+G42</f>
        <v>188314.078628571</v>
      </c>
      <c r="I42" s="71" t="n">
        <f aca="false">IF(H42=MAX($H$8:$H$148),A42,0)</f>
        <v>0</v>
      </c>
    </row>
    <row r="43" customFormat="false" ht="15" hidden="false" customHeight="false" outlineLevel="0" collapsed="false">
      <c r="A43" s="80" t="n">
        <v>7</v>
      </c>
      <c r="B43" s="80" t="n">
        <f aca="false">A43/$C$4</f>
        <v>0.5</v>
      </c>
      <c r="C43" s="80" t="n">
        <f aca="false">($C$4-A43)/$C$4</f>
        <v>0.5</v>
      </c>
      <c r="E43" s="80" t="n">
        <f aca="false">(B43*C43)/2*$E$4*$C$4^2</f>
        <v>100967.93</v>
      </c>
      <c r="F43" s="80" t="n">
        <f aca="false">IF($A43&lt;=$A$4,$B43*($C$4-$A$4)*$F$4,$C43*$A$4*$F$4)</f>
        <v>20000</v>
      </c>
      <c r="G43" s="80" t="n">
        <f aca="false">IF(A43&lt;=$B$4,B43*($C$4-$B$4)*$G$4,C43*$B$4*$G$4)</f>
        <v>65000</v>
      </c>
      <c r="H43" s="80" t="n">
        <f aca="false">E43+F43+G43</f>
        <v>185967.93</v>
      </c>
      <c r="I43" s="71" t="n">
        <f aca="false">IF(H43=MAX($H$8:$H$148),A43,0)</f>
        <v>0</v>
      </c>
    </row>
    <row r="44" customFormat="false" ht="15" hidden="false" customHeight="false" outlineLevel="0" collapsed="false">
      <c r="A44" s="80" t="n">
        <v>7.2</v>
      </c>
      <c r="B44" s="80" t="n">
        <f aca="false">A44/$C$4</f>
        <v>0.514285714285714</v>
      </c>
      <c r="C44" s="80" t="n">
        <f aca="false">($C$4-A44)/$C$4</f>
        <v>0.485714285714286</v>
      </c>
      <c r="E44" s="80" t="n">
        <f aca="false">(B44*C44)/2*$E$4*$C$4^2</f>
        <v>100885.5072</v>
      </c>
      <c r="F44" s="80" t="n">
        <f aca="false">IF($A44&lt;=$A$4,$B44*($C$4-$A$4)*$F$4,$C44*$A$4*$F$4)</f>
        <v>19428.5714285714</v>
      </c>
      <c r="G44" s="80" t="n">
        <f aca="false">IF(A44&lt;=$B$4,B44*($C$4-$B$4)*$G$4,C44*$B$4*$G$4)</f>
        <v>63142.8571428571</v>
      </c>
      <c r="H44" s="80" t="n">
        <f aca="false">E44+F44+G44</f>
        <v>183456.935771429</v>
      </c>
      <c r="I44" s="71" t="n">
        <f aca="false">IF(H44=MAX($H$8:$H$148),A44,0)</f>
        <v>0</v>
      </c>
    </row>
    <row r="45" customFormat="false" ht="15" hidden="false" customHeight="false" outlineLevel="0" collapsed="false">
      <c r="A45" s="80" t="n">
        <v>7.4</v>
      </c>
      <c r="B45" s="80" t="n">
        <f aca="false">A45/$C$4</f>
        <v>0.528571428571429</v>
      </c>
      <c r="C45" s="80" t="n">
        <f aca="false">($C$4-A45)/$C$4</f>
        <v>0.471428571428571</v>
      </c>
      <c r="E45" s="80" t="n">
        <f aca="false">(B45*C45)/2*$E$4*$C$4^2</f>
        <v>100638.2388</v>
      </c>
      <c r="F45" s="80" t="n">
        <f aca="false">IF($A45&lt;=$A$4,$B45*($C$4-$A$4)*$F$4,$C45*$A$4*$F$4)</f>
        <v>18857.1428571429</v>
      </c>
      <c r="G45" s="80" t="n">
        <f aca="false">IF(A45&lt;=$B$4,B45*($C$4-$B$4)*$G$4,C45*$B$4*$G$4)</f>
        <v>61285.7142857143</v>
      </c>
      <c r="H45" s="80" t="n">
        <f aca="false">E45+F45+G45</f>
        <v>180781.095942857</v>
      </c>
      <c r="I45" s="71" t="n">
        <f aca="false">IF(H45=MAX($H$8:$H$148),A45,0)</f>
        <v>0</v>
      </c>
    </row>
    <row r="46" customFormat="false" ht="15" hidden="false" customHeight="false" outlineLevel="0" collapsed="false">
      <c r="A46" s="80" t="n">
        <v>7.6</v>
      </c>
      <c r="B46" s="80" t="n">
        <f aca="false">A46/$C$4</f>
        <v>0.542857142857143</v>
      </c>
      <c r="C46" s="80" t="n">
        <f aca="false">($C$4-A46)/$C$4</f>
        <v>0.457142857142857</v>
      </c>
      <c r="E46" s="80" t="n">
        <f aca="false">(B46*C46)/2*$E$4*$C$4^2</f>
        <v>100226.1248</v>
      </c>
      <c r="F46" s="80" t="n">
        <f aca="false">IF($A46&lt;=$A$4,$B46*($C$4-$A$4)*$F$4,$C46*$A$4*$F$4)</f>
        <v>18285.7142857143</v>
      </c>
      <c r="G46" s="80" t="n">
        <f aca="false">IF(A46&lt;=$B$4,B46*($C$4-$B$4)*$G$4,C46*$B$4*$G$4)</f>
        <v>59428.5714285714</v>
      </c>
      <c r="H46" s="80" t="n">
        <f aca="false">E46+F46+G46</f>
        <v>177940.410514286</v>
      </c>
      <c r="I46" s="71" t="n">
        <f aca="false">IF(H46=MAX($H$8:$H$148),A46,0)</f>
        <v>0</v>
      </c>
    </row>
    <row r="47" customFormat="false" ht="15" hidden="false" customHeight="false" outlineLevel="0" collapsed="false">
      <c r="A47" s="80" t="n">
        <v>7.8</v>
      </c>
      <c r="B47" s="80" t="n">
        <f aca="false">A47/$C$4</f>
        <v>0.557142857142857</v>
      </c>
      <c r="C47" s="80" t="n">
        <f aca="false">($C$4-A47)/$C$4</f>
        <v>0.442857142857143</v>
      </c>
      <c r="E47" s="80" t="n">
        <f aca="false">(B47*C47)/2*$E$4*$C$4^2</f>
        <v>99649.1652</v>
      </c>
      <c r="F47" s="80" t="n">
        <f aca="false">IF($A47&lt;=$A$4,$B47*($C$4-$A$4)*$F$4,$C47*$A$4*$F$4)</f>
        <v>17714.2857142857</v>
      </c>
      <c r="G47" s="80" t="n">
        <f aca="false">IF(A47&lt;=$B$4,B47*($C$4-$B$4)*$G$4,C47*$B$4*$G$4)</f>
        <v>57571.4285714286</v>
      </c>
      <c r="H47" s="80" t="n">
        <f aca="false">E47+F47+G47</f>
        <v>174934.879485714</v>
      </c>
      <c r="I47" s="71" t="n">
        <f aca="false">IF(H47=MAX($H$8:$H$148),A47,0)</f>
        <v>0</v>
      </c>
    </row>
    <row r="48" customFormat="false" ht="15" hidden="false" customHeight="false" outlineLevel="0" collapsed="false">
      <c r="A48" s="80" t="n">
        <v>8</v>
      </c>
      <c r="B48" s="80" t="n">
        <f aca="false">A48/$C$4</f>
        <v>0.571428571428571</v>
      </c>
      <c r="C48" s="80" t="n">
        <f aca="false">($C$4-A48)/$C$4</f>
        <v>0.428571428571429</v>
      </c>
      <c r="E48" s="80" t="n">
        <f aca="false">(B48*C48)/2*$E$4*$C$4^2</f>
        <v>98907.36</v>
      </c>
      <c r="F48" s="80" t="n">
        <f aca="false">IF($A48&lt;=$A$4,$B48*($C$4-$A$4)*$F$4,$C48*$A$4*$F$4)</f>
        <v>17142.8571428571</v>
      </c>
      <c r="G48" s="80" t="n">
        <f aca="false">IF(A48&lt;=$B$4,B48*($C$4-$B$4)*$G$4,C48*$B$4*$G$4)</f>
        <v>55714.2857142857</v>
      </c>
      <c r="H48" s="80" t="n">
        <f aca="false">E48+F48+G48</f>
        <v>171764.502857143</v>
      </c>
      <c r="I48" s="71" t="n">
        <f aca="false">IF(H48=MAX($H$8:$H$148),A48,0)</f>
        <v>0</v>
      </c>
    </row>
    <row r="49" customFormat="false" ht="15" hidden="false" customHeight="false" outlineLevel="0" collapsed="false">
      <c r="A49" s="80" t="n">
        <v>8.2</v>
      </c>
      <c r="B49" s="80" t="n">
        <f aca="false">A49/$C$4</f>
        <v>0.585714285714286</v>
      </c>
      <c r="C49" s="80" t="n">
        <f aca="false">($C$4-A49)/$C$4</f>
        <v>0.414285714285714</v>
      </c>
      <c r="E49" s="80" t="n">
        <f aca="false">(B49*C49)/2*$E$4*$C$4^2</f>
        <v>98000.7092</v>
      </c>
      <c r="F49" s="80" t="n">
        <f aca="false">IF($A49&lt;=$A$4,$B49*($C$4-$A$4)*$F$4,$C49*$A$4*$F$4)</f>
        <v>16571.4285714286</v>
      </c>
      <c r="G49" s="80" t="n">
        <f aca="false">IF(A49&lt;=$B$4,B49*($C$4-$B$4)*$G$4,C49*$B$4*$G$4)</f>
        <v>53857.1428571429</v>
      </c>
      <c r="H49" s="80" t="n">
        <f aca="false">E49+F49+G49</f>
        <v>168429.280628571</v>
      </c>
      <c r="I49" s="71" t="n">
        <f aca="false">IF(H49=MAX($H$8:$H$148),A49,0)</f>
        <v>0</v>
      </c>
    </row>
    <row r="50" customFormat="false" ht="15" hidden="false" customHeight="false" outlineLevel="0" collapsed="false">
      <c r="A50" s="80" t="n">
        <v>8.4</v>
      </c>
      <c r="B50" s="80" t="n">
        <f aca="false">A50/$C$4</f>
        <v>0.6</v>
      </c>
      <c r="C50" s="80" t="n">
        <f aca="false">($C$4-A50)/$C$4</f>
        <v>0.4</v>
      </c>
      <c r="E50" s="80" t="n">
        <f aca="false">(B50*C50)/2*$E$4*$C$4^2</f>
        <v>96929.2128</v>
      </c>
      <c r="F50" s="80" t="n">
        <f aca="false">IF($A50&lt;=$A$4,$B50*($C$4-$A$4)*$F$4,$C50*$A$4*$F$4)</f>
        <v>16000</v>
      </c>
      <c r="G50" s="80" t="n">
        <f aca="false">IF(A50&lt;=$B$4,B50*($C$4-$B$4)*$G$4,C50*$B$4*$G$4)</f>
        <v>52000</v>
      </c>
      <c r="H50" s="80" t="n">
        <f aca="false">E50+F50+G50</f>
        <v>164929.2128</v>
      </c>
      <c r="I50" s="71" t="n">
        <f aca="false">IF(H50=MAX($H$8:$H$148),A50,0)</f>
        <v>0</v>
      </c>
    </row>
    <row r="51" customFormat="false" ht="15" hidden="false" customHeight="false" outlineLevel="0" collapsed="false">
      <c r="A51" s="80" t="n">
        <v>8.6</v>
      </c>
      <c r="B51" s="80" t="n">
        <f aca="false">A51/$C$4</f>
        <v>0.614285714285714</v>
      </c>
      <c r="C51" s="80" t="n">
        <f aca="false">($C$4-A51)/$C$4</f>
        <v>0.385714285714286</v>
      </c>
      <c r="E51" s="80" t="n">
        <f aca="false">(B51*C51)/2*$E$4*$C$4^2</f>
        <v>95692.8708</v>
      </c>
      <c r="F51" s="80" t="n">
        <f aca="false">IF($A51&lt;=$A$4,$B51*($C$4-$A$4)*$F$4,$C51*$A$4*$F$4)</f>
        <v>15428.5714285714</v>
      </c>
      <c r="G51" s="80" t="n">
        <f aca="false">IF(A51&lt;=$B$4,B51*($C$4-$B$4)*$G$4,C51*$B$4*$G$4)</f>
        <v>50142.8571428571</v>
      </c>
      <c r="H51" s="80" t="n">
        <f aca="false">E51+F51+G51</f>
        <v>161264.299371429</v>
      </c>
      <c r="I51" s="71" t="n">
        <f aca="false">IF(H51=MAX($H$8:$H$148),A51,0)</f>
        <v>0</v>
      </c>
    </row>
    <row r="52" customFormat="false" ht="15" hidden="false" customHeight="false" outlineLevel="0" collapsed="false">
      <c r="A52" s="80" t="n">
        <v>8.8</v>
      </c>
      <c r="B52" s="80" t="n">
        <f aca="false">A52/$C$4</f>
        <v>0.628571428571429</v>
      </c>
      <c r="C52" s="80" t="n">
        <f aca="false">($C$4-A52)/$C$4</f>
        <v>0.371428571428571</v>
      </c>
      <c r="E52" s="80" t="n">
        <f aca="false">(B52*C52)/2*$E$4*$C$4^2</f>
        <v>94291.6832</v>
      </c>
      <c r="F52" s="80" t="n">
        <f aca="false">IF($A52&lt;=$A$4,$B52*($C$4-$A$4)*$F$4,$C52*$A$4*$F$4)</f>
        <v>14857.1428571429</v>
      </c>
      <c r="G52" s="80" t="n">
        <f aca="false">IF(A52&lt;=$B$4,B52*($C$4-$B$4)*$G$4,C52*$B$4*$G$4)</f>
        <v>48285.7142857143</v>
      </c>
      <c r="H52" s="80" t="n">
        <f aca="false">E52+F52+G52</f>
        <v>157434.540342857</v>
      </c>
      <c r="I52" s="71" t="n">
        <f aca="false">IF(H52=MAX($H$8:$H$148),A52,0)</f>
        <v>0</v>
      </c>
    </row>
    <row r="53" customFormat="false" ht="15" hidden="false" customHeight="false" outlineLevel="0" collapsed="false">
      <c r="A53" s="80" t="n">
        <v>9</v>
      </c>
      <c r="B53" s="80" t="n">
        <f aca="false">A53/$C$4</f>
        <v>0.642857142857143</v>
      </c>
      <c r="C53" s="80" t="n">
        <f aca="false">($C$4-A53)/$C$4</f>
        <v>0.357142857142857</v>
      </c>
      <c r="E53" s="80" t="n">
        <f aca="false">(B53*C53)/2*$E$4*$C$4^2</f>
        <v>92725.65</v>
      </c>
      <c r="F53" s="80" t="n">
        <f aca="false">IF($A53&lt;=$A$4,$B53*($C$4-$A$4)*$F$4,$C53*$A$4*$F$4)</f>
        <v>14285.7142857143</v>
      </c>
      <c r="G53" s="80" t="n">
        <f aca="false">IF(A53&lt;=$B$4,B53*($C$4-$B$4)*$G$4,C53*$B$4*$G$4)</f>
        <v>46428.5714285714</v>
      </c>
      <c r="H53" s="80" t="n">
        <f aca="false">E53+F53+G53</f>
        <v>153439.935714286</v>
      </c>
      <c r="I53" s="71" t="n">
        <f aca="false">IF(H53=MAX($H$8:$H$148),A53,0)</f>
        <v>0</v>
      </c>
    </row>
    <row r="54" customFormat="false" ht="15" hidden="false" customHeight="false" outlineLevel="0" collapsed="false">
      <c r="A54" s="80" t="n">
        <v>9.2</v>
      </c>
      <c r="B54" s="80" t="n">
        <f aca="false">A54/$C$4</f>
        <v>0.657142857142857</v>
      </c>
      <c r="C54" s="80" t="n">
        <f aca="false">($C$4-A54)/$C$4</f>
        <v>0.342857142857143</v>
      </c>
      <c r="E54" s="80" t="n">
        <f aca="false">(B54*C54)/2*$E$4*$C$4^2</f>
        <v>90994.7712</v>
      </c>
      <c r="F54" s="80" t="n">
        <f aca="false">IF($A54&lt;=$A$4,$B54*($C$4-$A$4)*$F$4,$C54*$A$4*$F$4)</f>
        <v>13714.2857142857</v>
      </c>
      <c r="G54" s="80" t="n">
        <f aca="false">IF(A54&lt;=$B$4,B54*($C$4-$B$4)*$G$4,C54*$B$4*$G$4)</f>
        <v>44571.4285714286</v>
      </c>
      <c r="H54" s="80" t="n">
        <f aca="false">E54+F54+G54</f>
        <v>149280.485485714</v>
      </c>
      <c r="I54" s="71" t="n">
        <f aca="false">IF(H54=MAX($H$8:$H$148),A54,0)</f>
        <v>0</v>
      </c>
    </row>
    <row r="55" customFormat="false" ht="15" hidden="false" customHeight="false" outlineLevel="0" collapsed="false">
      <c r="A55" s="80" t="n">
        <v>9.4</v>
      </c>
      <c r="B55" s="80" t="n">
        <f aca="false">A55/$C$4</f>
        <v>0.671428571428571</v>
      </c>
      <c r="C55" s="80" t="n">
        <f aca="false">($C$4-A55)/$C$4</f>
        <v>0.328571428571429</v>
      </c>
      <c r="E55" s="80" t="n">
        <f aca="false">(B55*C55)/2*$E$4*$C$4^2</f>
        <v>89099.0468</v>
      </c>
      <c r="F55" s="80" t="n">
        <f aca="false">IF($A55&lt;=$A$4,$B55*($C$4-$A$4)*$F$4,$C55*$A$4*$F$4)</f>
        <v>13142.8571428571</v>
      </c>
      <c r="G55" s="80" t="n">
        <f aca="false">IF(A55&lt;=$B$4,B55*($C$4-$B$4)*$G$4,C55*$B$4*$G$4)</f>
        <v>42714.2857142857</v>
      </c>
      <c r="H55" s="80" t="n">
        <f aca="false">E55+F55+G55</f>
        <v>144956.189657143</v>
      </c>
      <c r="I55" s="71" t="n">
        <f aca="false">IF(H55=MAX($H$8:$H$148),A55,0)</f>
        <v>0</v>
      </c>
    </row>
    <row r="56" customFormat="false" ht="15" hidden="false" customHeight="false" outlineLevel="0" collapsed="false">
      <c r="A56" s="80" t="n">
        <v>9.6</v>
      </c>
      <c r="B56" s="80" t="n">
        <f aca="false">A56/$C$4</f>
        <v>0.685714285714286</v>
      </c>
      <c r="C56" s="80" t="n">
        <f aca="false">($C$4-A56)/$C$4</f>
        <v>0.314285714285714</v>
      </c>
      <c r="E56" s="80" t="n">
        <f aca="false">(B56*C56)/2*$E$4*$C$4^2</f>
        <v>87038.4768</v>
      </c>
      <c r="F56" s="80" t="n">
        <f aca="false">IF($A56&lt;=$A$4,$B56*($C$4-$A$4)*$F$4,$C56*$A$4*$F$4)</f>
        <v>12571.4285714286</v>
      </c>
      <c r="G56" s="80" t="n">
        <f aca="false">IF(A56&lt;=$B$4,B56*($C$4-$B$4)*$G$4,C56*$B$4*$G$4)</f>
        <v>40857.1428571429</v>
      </c>
      <c r="H56" s="80" t="n">
        <f aca="false">E56+F56+G56</f>
        <v>140467.048228571</v>
      </c>
      <c r="I56" s="71" t="n">
        <f aca="false">IF(H56=MAX($H$8:$H$148),A56,0)</f>
        <v>0</v>
      </c>
    </row>
    <row r="57" customFormat="false" ht="15" hidden="false" customHeight="false" outlineLevel="0" collapsed="false">
      <c r="A57" s="80" t="n">
        <v>9.8</v>
      </c>
      <c r="B57" s="80" t="n">
        <f aca="false">A57/$C$4</f>
        <v>0.7</v>
      </c>
      <c r="C57" s="80" t="n">
        <f aca="false">($C$4-A57)/$C$4</f>
        <v>0.3</v>
      </c>
      <c r="E57" s="80" t="n">
        <f aca="false">(B57*C57)/2*$E$4*$C$4^2</f>
        <v>84813.0612</v>
      </c>
      <c r="F57" s="80" t="n">
        <f aca="false">IF($A57&lt;=$A$4,$B57*($C$4-$A$4)*$F$4,$C57*$A$4*$F$4)</f>
        <v>12000</v>
      </c>
      <c r="G57" s="80" t="n">
        <f aca="false">IF(A57&lt;=$B$4,B57*($C$4-$B$4)*$G$4,C57*$B$4*$G$4)</f>
        <v>39000</v>
      </c>
      <c r="H57" s="80" t="n">
        <f aca="false">E57+F57+G57</f>
        <v>135813.0612</v>
      </c>
      <c r="I57" s="71" t="n">
        <f aca="false">IF(H57=MAX($H$8:$H$148),A57,0)</f>
        <v>0</v>
      </c>
    </row>
    <row r="58" customFormat="false" ht="15" hidden="false" customHeight="false" outlineLevel="0" collapsed="false">
      <c r="A58" s="80" t="n">
        <v>10</v>
      </c>
      <c r="B58" s="80" t="n">
        <f aca="false">A58/$C$4</f>
        <v>0.714285714285714</v>
      </c>
      <c r="C58" s="80" t="n">
        <f aca="false">($C$4-A58)/$C$4</f>
        <v>0.285714285714286</v>
      </c>
      <c r="E58" s="80" t="n">
        <f aca="false">(B58*C58)/2*$E$4*$C$4^2</f>
        <v>82422.8</v>
      </c>
      <c r="F58" s="80" t="n">
        <f aca="false">IF($A58&lt;=$A$4,$B58*($C$4-$A$4)*$F$4,$C58*$A$4*$F$4)</f>
        <v>11428.5714285714</v>
      </c>
      <c r="G58" s="80" t="n">
        <f aca="false">IF(A58&lt;=$B$4,B58*($C$4-$B$4)*$G$4,C58*$B$4*$G$4)</f>
        <v>37142.8571428571</v>
      </c>
      <c r="H58" s="80" t="n">
        <f aca="false">E58+F58+G58</f>
        <v>130994.228571429</v>
      </c>
      <c r="I58" s="71" t="n">
        <f aca="false">IF(H58=MAX($H$8:$H$148),A58,0)</f>
        <v>0</v>
      </c>
    </row>
    <row r="59" customFormat="false" ht="15" hidden="false" customHeight="false" outlineLevel="0" collapsed="false">
      <c r="A59" s="80" t="n">
        <v>10.2</v>
      </c>
      <c r="B59" s="80" t="n">
        <f aca="false">A59/$C$4</f>
        <v>0.728571428571429</v>
      </c>
      <c r="C59" s="80" t="n">
        <f aca="false">($C$4-A59)/$C$4</f>
        <v>0.271428571428571</v>
      </c>
      <c r="D59" s="71"/>
      <c r="E59" s="80" t="n">
        <f aca="false">(B59*C59)/2*$E$4*$C$4^2</f>
        <v>79867.6932</v>
      </c>
      <c r="F59" s="80" t="n">
        <f aca="false">IF($A59&lt;=$A$4,$B59*($C$4-$A$4)*$F$4,$C59*$A$4*$F$4)</f>
        <v>10857.1428571429</v>
      </c>
      <c r="G59" s="80" t="n">
        <f aca="false">IF(A59&lt;=$B$4,B59*($C$4-$B$4)*$G$4,C59*$B$4*$G$4)</f>
        <v>35285.7142857143</v>
      </c>
      <c r="H59" s="80" t="n">
        <f aca="false">E59+F59+G59</f>
        <v>126010.550342857</v>
      </c>
      <c r="I59" s="71" t="n">
        <f aca="false">IF(H59=MAX($H$8:$H$148),A59,0)</f>
        <v>0</v>
      </c>
    </row>
    <row r="60" customFormat="false" ht="15" hidden="false" customHeight="false" outlineLevel="0" collapsed="false">
      <c r="A60" s="80" t="n">
        <v>10.4</v>
      </c>
      <c r="B60" s="80" t="n">
        <f aca="false">A60/$C$4</f>
        <v>0.742857142857143</v>
      </c>
      <c r="C60" s="80" t="n">
        <f aca="false">($C$4-A60)/$C$4</f>
        <v>0.257142857142857</v>
      </c>
      <c r="D60" s="71"/>
      <c r="E60" s="80" t="n">
        <f aca="false">(B60*C60)/2*$E$4*$C$4^2</f>
        <v>77147.7408</v>
      </c>
      <c r="F60" s="80" t="n">
        <f aca="false">IF($A60&lt;=$A$4,$B60*($C$4-$A$4)*$F$4,$C60*$A$4*$F$4)</f>
        <v>10285.7142857143</v>
      </c>
      <c r="G60" s="80" t="n">
        <f aca="false">IF(A60&lt;=$B$4,B60*($C$4-$B$4)*$G$4,C60*$B$4*$G$4)</f>
        <v>33428.5714285714</v>
      </c>
      <c r="H60" s="80" t="n">
        <f aca="false">E60+F60+G60</f>
        <v>120862.026514286</v>
      </c>
      <c r="I60" s="71" t="n">
        <f aca="false">IF(H60=MAX($H$8:$H$148),A60,0)</f>
        <v>0</v>
      </c>
    </row>
    <row r="61" customFormat="false" ht="15" hidden="false" customHeight="false" outlineLevel="0" collapsed="false">
      <c r="A61" s="80" t="n">
        <v>10.6</v>
      </c>
      <c r="B61" s="80" t="n">
        <f aca="false">A61/$C$4</f>
        <v>0.757142857142857</v>
      </c>
      <c r="C61" s="80" t="n">
        <f aca="false">($C$4-A61)/$C$4</f>
        <v>0.242857142857143</v>
      </c>
      <c r="D61" s="71"/>
      <c r="E61" s="80" t="n">
        <f aca="false">(B61*C61)/2*$E$4*$C$4^2</f>
        <v>74262.9428</v>
      </c>
      <c r="F61" s="80" t="n">
        <f aca="false">IF($A61&lt;=$A$4,$B61*($C$4-$A$4)*$F$4,$C61*$A$4*$F$4)</f>
        <v>9714.28571428572</v>
      </c>
      <c r="G61" s="80" t="n">
        <f aca="false">IF(A61&lt;=$B$4,B61*($C$4-$B$4)*$G$4,C61*$B$4*$G$4)</f>
        <v>31571.4285714286</v>
      </c>
      <c r="H61" s="80" t="n">
        <f aca="false">E61+F61+G61</f>
        <v>115548.657085714</v>
      </c>
      <c r="I61" s="71" t="n">
        <f aca="false">IF(H61=MAX($H$8:$H$148),A61,0)</f>
        <v>0</v>
      </c>
    </row>
    <row r="62" customFormat="false" ht="15" hidden="false" customHeight="false" outlineLevel="0" collapsed="false">
      <c r="A62" s="80" t="n">
        <v>10.8</v>
      </c>
      <c r="B62" s="80" t="n">
        <f aca="false">A62/$C$4</f>
        <v>0.771428571428571</v>
      </c>
      <c r="C62" s="80" t="n">
        <f aca="false">($C$4-A62)/$C$4</f>
        <v>0.228571428571429</v>
      </c>
      <c r="D62" s="71"/>
      <c r="E62" s="80" t="n">
        <f aca="false">(B62*C62)/2*$E$4*$C$4^2</f>
        <v>71213.2992</v>
      </c>
      <c r="F62" s="80" t="n">
        <f aca="false">IF($A62&lt;=$A$4,$B62*($C$4-$A$4)*$F$4,$C62*$A$4*$F$4)</f>
        <v>9142.85714285714</v>
      </c>
      <c r="G62" s="80" t="n">
        <f aca="false">IF(A62&lt;=$B$4,B62*($C$4-$B$4)*$G$4,C62*$B$4*$G$4)</f>
        <v>29714.2857142857</v>
      </c>
      <c r="H62" s="80" t="n">
        <f aca="false">E62+F62+G62</f>
        <v>110070.442057143</v>
      </c>
      <c r="I62" s="71" t="n">
        <f aca="false">IF(H62=MAX($H$8:$H$148),A62,0)</f>
        <v>0</v>
      </c>
    </row>
    <row r="63" customFormat="false" ht="15" hidden="false" customHeight="false" outlineLevel="0" collapsed="false">
      <c r="A63" s="80" t="n">
        <v>11</v>
      </c>
      <c r="B63" s="80" t="n">
        <f aca="false">A63/$C$4</f>
        <v>0.785714285714286</v>
      </c>
      <c r="C63" s="80" t="n">
        <f aca="false">($C$4-A63)/$C$4</f>
        <v>0.214285714285714</v>
      </c>
      <c r="D63" s="71"/>
      <c r="E63" s="80" t="n">
        <f aca="false">(B63*C63)/2*$E$4*$C$4^2</f>
        <v>67998.81</v>
      </c>
      <c r="F63" s="80" t="n">
        <f aca="false">IF($A63&lt;=$A$4,$B63*($C$4-$A$4)*$F$4,$C63*$A$4*$F$4)</f>
        <v>8571.42857142857</v>
      </c>
      <c r="G63" s="80" t="n">
        <f aca="false">IF(A63&lt;=$B$4,B63*($C$4-$B$4)*$G$4,C63*$B$4*$G$4)</f>
        <v>27857.1428571429</v>
      </c>
      <c r="H63" s="80" t="n">
        <f aca="false">E63+F63+G63</f>
        <v>104427.381428571</v>
      </c>
      <c r="I63" s="71" t="n">
        <f aca="false">IF(H63=MAX($H$8:$H$148),A63,0)</f>
        <v>0</v>
      </c>
    </row>
    <row r="64" customFormat="false" ht="15" hidden="false" customHeight="false" outlineLevel="0" collapsed="false">
      <c r="A64" s="80" t="n">
        <v>11.2</v>
      </c>
      <c r="B64" s="80" t="n">
        <f aca="false">A64/$C$4</f>
        <v>0.8</v>
      </c>
      <c r="C64" s="80" t="n">
        <f aca="false">($C$4-A64)/$C$4</f>
        <v>0.2</v>
      </c>
      <c r="D64" s="71"/>
      <c r="E64" s="80" t="n">
        <f aca="false">(B64*C64)/2*$E$4*$C$4^2</f>
        <v>64619.4752</v>
      </c>
      <c r="F64" s="80" t="n">
        <f aca="false">IF($A64&lt;=$A$4,$B64*($C$4-$A$4)*$F$4,$C64*$A$4*$F$4)</f>
        <v>8000</v>
      </c>
      <c r="G64" s="80" t="n">
        <f aca="false">IF(A64&lt;=$B$4,B64*($C$4-$B$4)*$G$4,C64*$B$4*$G$4)</f>
        <v>26000</v>
      </c>
      <c r="H64" s="80" t="n">
        <f aca="false">E64+F64+G64</f>
        <v>98619.4752</v>
      </c>
      <c r="I64" s="71" t="n">
        <f aca="false">IF(H64=MAX($H$8:$H$148),A64,0)</f>
        <v>0</v>
      </c>
    </row>
    <row r="65" customFormat="false" ht="15" hidden="false" customHeight="false" outlineLevel="0" collapsed="false">
      <c r="A65" s="80" t="n">
        <v>11.4</v>
      </c>
      <c r="B65" s="80" t="n">
        <f aca="false">A65/$C$4</f>
        <v>0.814285714285714</v>
      </c>
      <c r="C65" s="80" t="n">
        <f aca="false">($C$4-A65)/$C$4</f>
        <v>0.185714285714286</v>
      </c>
      <c r="D65" s="71"/>
      <c r="E65" s="80" t="n">
        <f aca="false">(B65*C65)/2*$E$4*$C$4^2</f>
        <v>61075.2948</v>
      </c>
      <c r="F65" s="80" t="n">
        <f aca="false">IF($A65&lt;=$A$4,$B65*($C$4-$A$4)*$F$4,$C65*$A$4*$F$4)</f>
        <v>7428.57142857143</v>
      </c>
      <c r="G65" s="80" t="n">
        <f aca="false">IF(A65&lt;=$B$4,B65*($C$4-$B$4)*$G$4,C65*$B$4*$G$4)</f>
        <v>24142.8571428571</v>
      </c>
      <c r="H65" s="80" t="n">
        <f aca="false">E65+F65+G65</f>
        <v>92646.7233714286</v>
      </c>
      <c r="I65" s="71" t="n">
        <f aca="false">IF(H65=MAX($H$8:$H$148),A65,0)</f>
        <v>0</v>
      </c>
    </row>
    <row r="66" customFormat="false" ht="15" hidden="false" customHeight="false" outlineLevel="0" collapsed="false">
      <c r="A66" s="80" t="n">
        <v>11.6</v>
      </c>
      <c r="B66" s="80" t="n">
        <f aca="false">A66/$C$4</f>
        <v>0.828571428571429</v>
      </c>
      <c r="C66" s="80" t="n">
        <f aca="false">($C$4-A66)/$C$4</f>
        <v>0.171428571428571</v>
      </c>
      <c r="D66" s="71"/>
      <c r="E66" s="80" t="n">
        <f aca="false">(B66*C66)/2*$E$4*$C$4^2</f>
        <v>57366.2688</v>
      </c>
      <c r="F66" s="80" t="n">
        <f aca="false">IF($A66&lt;=$A$4,$B66*($C$4-$A$4)*$F$4,$C66*$A$4*$F$4)</f>
        <v>6857.14285714286</v>
      </c>
      <c r="G66" s="80" t="n">
        <f aca="false">IF(A66&lt;=$B$4,B66*($C$4-$B$4)*$G$4,C66*$B$4*$G$4)</f>
        <v>22285.7142857143</v>
      </c>
      <c r="H66" s="80" t="n">
        <f aca="false">E66+F66+G66</f>
        <v>86509.1259428572</v>
      </c>
      <c r="I66" s="71" t="n">
        <f aca="false">IF(H66=MAX($H$8:$H$148),A66,0)</f>
        <v>0</v>
      </c>
    </row>
    <row r="67" customFormat="false" ht="15" hidden="false" customHeight="false" outlineLevel="0" collapsed="false">
      <c r="A67" s="80" t="n">
        <v>11.8</v>
      </c>
      <c r="B67" s="80" t="n">
        <f aca="false">A67/$C$4</f>
        <v>0.842857142857143</v>
      </c>
      <c r="C67" s="80" t="n">
        <f aca="false">($C$4-A67)/$C$4</f>
        <v>0.157142857142857</v>
      </c>
      <c r="D67" s="71"/>
      <c r="E67" s="80" t="n">
        <f aca="false">(B67*C67)/2*$E$4*$C$4^2</f>
        <v>53492.3972</v>
      </c>
      <c r="F67" s="80" t="n">
        <f aca="false">IF($A67&lt;=$A$4,$B67*($C$4-$A$4)*$F$4,$C67*$A$4*$F$4)</f>
        <v>6285.71428571428</v>
      </c>
      <c r="G67" s="80" t="n">
        <f aca="false">IF(A67&lt;=$B$4,B67*($C$4-$B$4)*$G$4,C67*$B$4*$G$4)</f>
        <v>20428.5714285714</v>
      </c>
      <c r="H67" s="80" t="n">
        <f aca="false">E67+F67+G67</f>
        <v>80206.6829142857</v>
      </c>
      <c r="I67" s="71" t="n">
        <f aca="false">IF(H67=MAX($H$8:$H$148),A67,0)</f>
        <v>0</v>
      </c>
    </row>
    <row r="68" customFormat="false" ht="15" hidden="false" customHeight="false" outlineLevel="0" collapsed="false">
      <c r="A68" s="80" t="n">
        <v>12</v>
      </c>
      <c r="B68" s="80" t="n">
        <f aca="false">A68/$C$4</f>
        <v>0.857142857142857</v>
      </c>
      <c r="C68" s="80" t="n">
        <f aca="false">($C$4-A68)/$C$4</f>
        <v>0.142857142857143</v>
      </c>
      <c r="D68" s="71"/>
      <c r="E68" s="80" t="n">
        <f aca="false">(B68*C68)/2*$E$4*$C$4^2</f>
        <v>49453.68</v>
      </c>
      <c r="F68" s="80" t="n">
        <f aca="false">IF($A68&lt;=$A$4,$B68*($C$4-$A$4)*$F$4,$C68*$A$4*$F$4)</f>
        <v>5714.28571428571</v>
      </c>
      <c r="G68" s="80" t="n">
        <f aca="false">IF(A68&lt;=$B$4,B68*($C$4-$B$4)*$G$4,C68*$B$4*$G$4)</f>
        <v>18571.4285714286</v>
      </c>
      <c r="H68" s="80" t="n">
        <f aca="false">E68+F68+G68</f>
        <v>73739.3942857143</v>
      </c>
      <c r="I68" s="71" t="n">
        <f aca="false">IF(H68=MAX($H$8:$H$148),A68,0)</f>
        <v>0</v>
      </c>
    </row>
    <row r="69" customFormat="false" ht="15" hidden="false" customHeight="false" outlineLevel="0" collapsed="false">
      <c r="A69" s="80" t="n">
        <v>12.2</v>
      </c>
      <c r="B69" s="80" t="n">
        <f aca="false">A69/$C$4</f>
        <v>0.871428571428571</v>
      </c>
      <c r="C69" s="80" t="n">
        <f aca="false">($C$4-A69)/$C$4</f>
        <v>0.128571428571429</v>
      </c>
      <c r="D69" s="71"/>
      <c r="E69" s="80" t="n">
        <f aca="false">(B69*C69)/2*$E$4*$C$4^2</f>
        <v>45250.1172</v>
      </c>
      <c r="F69" s="80" t="n">
        <f aca="false">IF($A69&lt;=$A$4,$B69*($C$4-$A$4)*$F$4,$C69*$A$4*$F$4)</f>
        <v>5142.85714285715</v>
      </c>
      <c r="G69" s="80" t="n">
        <f aca="false">IF(A69&lt;=$B$4,B69*($C$4-$B$4)*$G$4,C69*$B$4*$G$4)</f>
        <v>16714.2857142857</v>
      </c>
      <c r="H69" s="80" t="n">
        <f aca="false">E69+F69+G69</f>
        <v>67107.2600571429</v>
      </c>
      <c r="I69" s="71" t="n">
        <f aca="false">IF(H69=MAX($H$8:$H$148),A69,0)</f>
        <v>0</v>
      </c>
    </row>
    <row r="70" customFormat="false" ht="15" hidden="false" customHeight="false" outlineLevel="0" collapsed="false">
      <c r="A70" s="80" t="n">
        <v>12.4</v>
      </c>
      <c r="B70" s="80" t="n">
        <f aca="false">A70/$C$4</f>
        <v>0.885714285714286</v>
      </c>
      <c r="C70" s="80" t="n">
        <f aca="false">($C$4-A70)/$C$4</f>
        <v>0.114285714285714</v>
      </c>
      <c r="D70" s="71"/>
      <c r="E70" s="80" t="n">
        <f aca="false">(B70*C70)/2*$E$4*$C$4^2</f>
        <v>40881.7088</v>
      </c>
      <c r="F70" s="80" t="n">
        <f aca="false">IF($A70&lt;=$A$4,$B70*($C$4-$A$4)*$F$4,$C70*$A$4*$F$4)</f>
        <v>4571.42857142857</v>
      </c>
      <c r="G70" s="80" t="n">
        <f aca="false">IF(A70&lt;=$B$4,B70*($C$4-$B$4)*$G$4,C70*$B$4*$G$4)</f>
        <v>14857.1428571429</v>
      </c>
      <c r="H70" s="80" t="n">
        <f aca="false">E70+F70+G70</f>
        <v>60310.2802285714</v>
      </c>
      <c r="I70" s="71" t="n">
        <f aca="false">IF(H70=MAX($H$8:$H$148),A70,0)</f>
        <v>0</v>
      </c>
    </row>
    <row r="71" customFormat="false" ht="15" hidden="false" customHeight="false" outlineLevel="0" collapsed="false">
      <c r="A71" s="80" t="n">
        <v>12.6</v>
      </c>
      <c r="B71" s="80" t="n">
        <f aca="false">A71/$C$4</f>
        <v>0.9</v>
      </c>
      <c r="C71" s="80" t="n">
        <f aca="false">($C$4-A71)/$C$4</f>
        <v>0.1</v>
      </c>
      <c r="D71" s="71"/>
      <c r="E71" s="80" t="n">
        <f aca="false">(B71*C71)/2*$E$4*$C$4^2</f>
        <v>36348.4548</v>
      </c>
      <c r="F71" s="80" t="n">
        <f aca="false">IF($A71&lt;=$A$4,$B71*($C$4-$A$4)*$F$4,$C71*$A$4*$F$4)</f>
        <v>4000</v>
      </c>
      <c r="G71" s="80" t="n">
        <f aca="false">IF(A71&lt;=$B$4,B71*($C$4-$B$4)*$G$4,C71*$B$4*$G$4)</f>
        <v>13000</v>
      </c>
      <c r="H71" s="80" t="n">
        <f aca="false">E71+F71+G71</f>
        <v>53348.4548</v>
      </c>
      <c r="I71" s="71" t="n">
        <f aca="false">IF(H71=MAX($H$8:$H$148),A71,0)</f>
        <v>0</v>
      </c>
    </row>
    <row r="72" customFormat="false" ht="15" hidden="false" customHeight="false" outlineLevel="0" collapsed="false">
      <c r="A72" s="80" t="n">
        <v>12.8</v>
      </c>
      <c r="B72" s="80" t="n">
        <f aca="false">A72/$C$4</f>
        <v>0.914285714285714</v>
      </c>
      <c r="C72" s="80" t="n">
        <f aca="false">($C$4-A72)/$C$4</f>
        <v>0.0857142857142857</v>
      </c>
      <c r="D72" s="71"/>
      <c r="E72" s="80" t="n">
        <f aca="false">(B72*C72)/2*$E$4*$C$4^2</f>
        <v>31650.3552</v>
      </c>
      <c r="F72" s="80" t="n">
        <f aca="false">IF($A72&lt;=$A$4,$B72*($C$4-$A$4)*$F$4,$C72*$A$4*$F$4)</f>
        <v>3428.57142857143</v>
      </c>
      <c r="G72" s="80" t="n">
        <f aca="false">IF(A72&lt;=$B$4,B72*($C$4-$B$4)*$G$4,C72*$B$4*$G$4)</f>
        <v>11142.8571428571</v>
      </c>
      <c r="H72" s="80" t="n">
        <f aca="false">E72+F72+G72</f>
        <v>46221.7837714285</v>
      </c>
      <c r="I72" s="71" t="n">
        <f aca="false">IF(H72=MAX($H$8:$H$148),A72,0)</f>
        <v>0</v>
      </c>
    </row>
    <row r="73" customFormat="false" ht="15" hidden="false" customHeight="false" outlineLevel="0" collapsed="false">
      <c r="A73" s="80" t="n">
        <v>13</v>
      </c>
      <c r="B73" s="80" t="n">
        <f aca="false">A73/$C$4</f>
        <v>0.928571428571429</v>
      </c>
      <c r="C73" s="80" t="n">
        <f aca="false">($C$4-A73)/$C$4</f>
        <v>0.0714285714285714</v>
      </c>
      <c r="D73" s="71"/>
      <c r="E73" s="80" t="n">
        <f aca="false">(B73*C73)/2*$E$4*$C$4^2</f>
        <v>26787.41</v>
      </c>
      <c r="F73" s="80" t="n">
        <f aca="false">IF($A73&lt;=$A$4,$B73*($C$4-$A$4)*$F$4,$C73*$A$4*$F$4)</f>
        <v>2857.14285714286</v>
      </c>
      <c r="G73" s="80" t="n">
        <f aca="false">IF(A73&lt;=$B$4,B73*($C$4-$B$4)*$G$4,C73*$B$4*$G$4)</f>
        <v>9285.71428571429</v>
      </c>
      <c r="H73" s="80" t="n">
        <f aca="false">E73+F73+G73</f>
        <v>38930.2671428571</v>
      </c>
      <c r="I73" s="71" t="n">
        <f aca="false">IF(H73=MAX($H$8:$H$148),A73,0)</f>
        <v>0</v>
      </c>
    </row>
    <row r="74" customFormat="false" ht="15" hidden="false" customHeight="false" outlineLevel="0" collapsed="false">
      <c r="A74" s="80" t="n">
        <v>13.2</v>
      </c>
      <c r="B74" s="80" t="n">
        <f aca="false">A74/$C$4</f>
        <v>0.942857142857143</v>
      </c>
      <c r="C74" s="80" t="n">
        <f aca="false">($C$4-A74)/$C$4</f>
        <v>0.0571428571428572</v>
      </c>
      <c r="D74" s="71"/>
      <c r="E74" s="80" t="n">
        <f aca="false">(B74*C74)/2*$E$4*$C$4^2</f>
        <v>21759.6192</v>
      </c>
      <c r="F74" s="80" t="n">
        <f aca="false">IF($A74&lt;=$A$4,$B74*($C$4-$A$4)*$F$4,$C74*$A$4*$F$4)</f>
        <v>2285.71428571429</v>
      </c>
      <c r="G74" s="80" t="n">
        <f aca="false">IF(A74&lt;=$B$4,B74*($C$4-$B$4)*$G$4,C74*$B$4*$G$4)</f>
        <v>7428.57142857144</v>
      </c>
      <c r="H74" s="80" t="n">
        <f aca="false">E74+F74+G74</f>
        <v>31473.9049142857</v>
      </c>
      <c r="I74" s="71" t="n">
        <f aca="false">IF(H74=MAX($H$8:$H$148),A74,0)</f>
        <v>0</v>
      </c>
    </row>
    <row r="75" customFormat="false" ht="15" hidden="false" customHeight="false" outlineLevel="0" collapsed="false">
      <c r="A75" s="80" t="n">
        <v>13.4</v>
      </c>
      <c r="B75" s="80" t="n">
        <f aca="false">A75/$C$4</f>
        <v>0.957142857142857</v>
      </c>
      <c r="C75" s="80" t="n">
        <f aca="false">($C$4-A75)/$C$4</f>
        <v>0.0428571428571428</v>
      </c>
      <c r="D75" s="71"/>
      <c r="E75" s="80" t="n">
        <f aca="false">(B75*C75)/2*$E$4*$C$4^2</f>
        <v>16566.9828</v>
      </c>
      <c r="F75" s="80" t="n">
        <f aca="false">IF($A75&lt;=$A$4,$B75*($C$4-$A$4)*$F$4,$C75*$A$4*$F$4)</f>
        <v>1714.28571428571</v>
      </c>
      <c r="G75" s="80" t="n">
        <f aca="false">IF(A75&lt;=$B$4,B75*($C$4-$B$4)*$G$4,C75*$B$4*$G$4)</f>
        <v>5571.42857142857</v>
      </c>
      <c r="H75" s="80" t="n">
        <f aca="false">E75+F75+G75</f>
        <v>23852.6970857143</v>
      </c>
      <c r="I75" s="71" t="n">
        <f aca="false">IF(H75=MAX($H$8:$H$148),A75,0)</f>
        <v>0</v>
      </c>
    </row>
    <row r="76" customFormat="false" ht="15" hidden="false" customHeight="false" outlineLevel="0" collapsed="false">
      <c r="A76" s="80" t="n">
        <v>13.6</v>
      </c>
      <c r="B76" s="80" t="n">
        <f aca="false">A76/$C$4</f>
        <v>0.971428571428571</v>
      </c>
      <c r="C76" s="80" t="n">
        <f aca="false">($C$4-A76)/$C$4</f>
        <v>0.0285714285714286</v>
      </c>
      <c r="D76" s="71"/>
      <c r="E76" s="80" t="n">
        <f aca="false">(B76*C76)/2*$E$4*$C$4^2</f>
        <v>11209.5008</v>
      </c>
      <c r="F76" s="80" t="n">
        <f aca="false">IF($A76&lt;=$A$4,$B76*($C$4-$A$4)*$F$4,$C76*$A$4*$F$4)</f>
        <v>1142.85714285714</v>
      </c>
      <c r="G76" s="80" t="n">
        <f aca="false">IF(A76&lt;=$B$4,B76*($C$4-$B$4)*$G$4,C76*$B$4*$G$4)</f>
        <v>3714.28571428572</v>
      </c>
      <c r="H76" s="80" t="n">
        <f aca="false">E76+F76+G76</f>
        <v>16066.6436571429</v>
      </c>
      <c r="I76" s="71" t="n">
        <f aca="false">IF(H76=MAX($H$8:$H$148),A76,0)</f>
        <v>0</v>
      </c>
    </row>
    <row r="77" customFormat="false" ht="15" hidden="false" customHeight="false" outlineLevel="0" collapsed="false">
      <c r="A77" s="80" t="n">
        <v>13.8</v>
      </c>
      <c r="B77" s="80" t="n">
        <f aca="false">A77/$C$4</f>
        <v>0.985714285714286</v>
      </c>
      <c r="C77" s="80" t="n">
        <f aca="false">($C$4-A77)/$C$4</f>
        <v>0.0142857142857142</v>
      </c>
      <c r="D77" s="71"/>
      <c r="E77" s="80" t="n">
        <f aca="false">(B77*C77)/2*$E$4*$C$4^2</f>
        <v>5687.17319999998</v>
      </c>
      <c r="F77" s="80" t="n">
        <f aca="false">IF($A77&lt;=$A$4,$B77*($C$4-$A$4)*$F$4,$C77*$A$4*$F$4)</f>
        <v>571.428571428569</v>
      </c>
      <c r="G77" s="80" t="n">
        <f aca="false">IF(A77&lt;=$B$4,B77*($C$4-$B$4)*$G$4,C77*$B$4*$G$4)</f>
        <v>1857.14285714285</v>
      </c>
      <c r="H77" s="80" t="n">
        <f aca="false">E77+F77+G77</f>
        <v>8115.7446285714</v>
      </c>
      <c r="I77" s="71" t="n">
        <f aca="false">IF(H77=MAX($H$8:$H$148),A77,0)</f>
        <v>0</v>
      </c>
    </row>
    <row r="78" customFormat="false" ht="15.75" hidden="false" customHeight="false" outlineLevel="0" collapsed="false">
      <c r="A78" s="81" t="n">
        <v>14</v>
      </c>
      <c r="B78" s="81" t="n">
        <f aca="false">A78/$C$4</f>
        <v>1</v>
      </c>
      <c r="C78" s="81" t="n">
        <f aca="false">($C$4-A78)/$C$4</f>
        <v>0</v>
      </c>
      <c r="D78" s="71"/>
      <c r="E78" s="81" t="n">
        <f aca="false">(B78*C78)/2*$E$4*$C$4^2</f>
        <v>0</v>
      </c>
      <c r="F78" s="81" t="n">
        <f aca="false">IF($A78&lt;=$A$4,$B78*($C$4-$A$4)*$F$4,$C78*$A$4*$F$4)</f>
        <v>0</v>
      </c>
      <c r="G78" s="81" t="n">
        <f aca="false">IF(A78&lt;=$B$4,B78*($C$4-$B$4)*$G$4,C78*$B$4*$G$4)</f>
        <v>0</v>
      </c>
      <c r="H78" s="81" t="n">
        <f aca="false">E78+F78+G78</f>
        <v>0</v>
      </c>
      <c r="I78" s="71" t="n">
        <f aca="false">IF(H78=MAX($H$8:$H$148),A78,0)</f>
        <v>0</v>
      </c>
    </row>
    <row r="79" customFormat="false" ht="15" hidden="false" customHeight="false" outlineLevel="0" collapsed="false">
      <c r="A79" s="71"/>
      <c r="B79" s="71"/>
      <c r="C79" s="71"/>
      <c r="D79" s="71"/>
      <c r="E79" s="71"/>
      <c r="F79" s="71"/>
      <c r="G79" s="71"/>
      <c r="H79" s="71"/>
      <c r="I79" s="71" t="n">
        <f aca="false">IF(H79=MAX($H$8:$H$148),A79,0)</f>
        <v>0</v>
      </c>
    </row>
    <row r="80" customFormat="false" ht="15" hidden="false" customHeight="false" outlineLevel="0" collapsed="false">
      <c r="A80" s="71"/>
      <c r="B80" s="71"/>
      <c r="C80" s="71"/>
      <c r="D80" s="71"/>
      <c r="E80" s="71"/>
      <c r="F80" s="71"/>
      <c r="G80" s="71"/>
      <c r="H80" s="71"/>
      <c r="I80" s="71" t="n">
        <f aca="false">IF(H80=MAX($H$8:$H$148),A80,0)</f>
        <v>0</v>
      </c>
    </row>
    <row r="81" customFormat="false" ht="15" hidden="false" customHeight="false" outlineLevel="0" collapsed="false">
      <c r="A81" s="71"/>
      <c r="B81" s="71"/>
      <c r="C81" s="71"/>
      <c r="D81" s="71"/>
      <c r="E81" s="71"/>
      <c r="F81" s="71"/>
      <c r="G81" s="71"/>
      <c r="H81" s="71"/>
      <c r="I81" s="71" t="n">
        <f aca="false">IF(H81=MAX($H$8:$H$148),A81,0)</f>
        <v>0</v>
      </c>
    </row>
    <row r="82" customFormat="false" ht="15" hidden="false" customHeight="false" outlineLevel="0" collapsed="false">
      <c r="A82" s="71"/>
      <c r="B82" s="71"/>
      <c r="C82" s="71"/>
      <c r="D82" s="71"/>
      <c r="E82" s="71"/>
      <c r="F82" s="71"/>
      <c r="G82" s="71"/>
      <c r="H82" s="71"/>
      <c r="I82" s="71" t="n">
        <f aca="false">IF(H82=MAX($H$8:$H$148),A82,0)</f>
        <v>0</v>
      </c>
    </row>
    <row r="83" customFormat="false" ht="15" hidden="false" customHeight="false" outlineLevel="0" collapsed="false">
      <c r="A83" s="71"/>
      <c r="B83" s="71"/>
      <c r="C83" s="71"/>
      <c r="D83" s="71"/>
      <c r="E83" s="71"/>
      <c r="F83" s="71"/>
      <c r="G83" s="71"/>
      <c r="H83" s="71"/>
      <c r="I83" s="71" t="n">
        <f aca="false">IF(H83=MAX($H$8:$H$148),A83,0)</f>
        <v>0</v>
      </c>
    </row>
    <row r="84" customFormat="false" ht="15" hidden="false" customHeight="false" outlineLevel="0" collapsed="false">
      <c r="A84" s="71"/>
      <c r="B84" s="71"/>
      <c r="C84" s="71"/>
      <c r="D84" s="71"/>
      <c r="E84" s="71"/>
      <c r="F84" s="71"/>
      <c r="G84" s="71"/>
      <c r="H84" s="71"/>
      <c r="I84" s="71" t="n">
        <f aca="false">IF(H84=MAX($H$8:$H$148),A84,0)</f>
        <v>0</v>
      </c>
    </row>
    <row r="85" customFormat="false" ht="15" hidden="false" customHeight="false" outlineLevel="0" collapsed="false">
      <c r="A85" s="71"/>
      <c r="B85" s="71"/>
      <c r="C85" s="71"/>
      <c r="D85" s="71"/>
      <c r="E85" s="71"/>
      <c r="F85" s="71"/>
      <c r="G85" s="71"/>
      <c r="H85" s="71"/>
      <c r="I85" s="71" t="n">
        <f aca="false">IF(H85=MAX($H$8:$H$148),A85,0)</f>
        <v>0</v>
      </c>
    </row>
    <row r="86" customFormat="false" ht="15" hidden="false" customHeight="false" outlineLevel="0" collapsed="false">
      <c r="A86" s="71"/>
      <c r="B86" s="71"/>
      <c r="C86" s="71"/>
      <c r="D86" s="71"/>
      <c r="E86" s="71"/>
      <c r="F86" s="71"/>
      <c r="G86" s="71"/>
      <c r="H86" s="71"/>
      <c r="I86" s="71" t="n">
        <f aca="false">IF(H86=MAX($H$8:$H$148),A86,0)</f>
        <v>0</v>
      </c>
    </row>
    <row r="87" customFormat="false" ht="15" hidden="false" customHeight="false" outlineLevel="0" collapsed="false">
      <c r="A87" s="71"/>
      <c r="B87" s="71"/>
      <c r="C87" s="71"/>
      <c r="D87" s="71"/>
      <c r="E87" s="71"/>
      <c r="F87" s="71"/>
      <c r="G87" s="71"/>
      <c r="H87" s="71"/>
      <c r="I87" s="71" t="n">
        <f aca="false">IF(H87=MAX($H$8:$H$148),A87,0)</f>
        <v>0</v>
      </c>
    </row>
    <row r="88" customFormat="false" ht="15" hidden="false" customHeight="false" outlineLevel="0" collapsed="false">
      <c r="A88" s="71"/>
      <c r="B88" s="71"/>
      <c r="C88" s="71"/>
      <c r="D88" s="71"/>
      <c r="E88" s="71"/>
      <c r="F88" s="71"/>
      <c r="G88" s="71"/>
      <c r="H88" s="71"/>
      <c r="I88" s="71" t="n">
        <f aca="false">IF(H88=MAX($H$8:$H$148),A88,0)</f>
        <v>0</v>
      </c>
    </row>
    <row r="89" customFormat="false" ht="15" hidden="false" customHeight="false" outlineLevel="0" collapsed="false">
      <c r="A89" s="71"/>
      <c r="B89" s="71"/>
      <c r="C89" s="71"/>
      <c r="D89" s="71"/>
      <c r="E89" s="71"/>
      <c r="F89" s="71"/>
      <c r="G89" s="71"/>
      <c r="H89" s="71"/>
      <c r="I89" s="71" t="n">
        <f aca="false">IF(H89=MAX($H$8:$H$148),A89,0)</f>
        <v>0</v>
      </c>
    </row>
    <row r="90" customFormat="false" ht="15" hidden="false" customHeight="false" outlineLevel="0" collapsed="false">
      <c r="A90" s="71"/>
      <c r="B90" s="71"/>
      <c r="C90" s="71"/>
      <c r="D90" s="71"/>
      <c r="E90" s="71"/>
      <c r="F90" s="71"/>
      <c r="G90" s="71"/>
      <c r="H90" s="71"/>
      <c r="I90" s="71" t="n">
        <f aca="false">IF(H90=MAX($H$8:$H$148),A90,0)</f>
        <v>0</v>
      </c>
    </row>
    <row r="91" customFormat="false" ht="15" hidden="false" customHeight="false" outlineLevel="0" collapsed="false">
      <c r="A91" s="71"/>
      <c r="B91" s="71"/>
      <c r="C91" s="71"/>
      <c r="D91" s="71"/>
      <c r="E91" s="71"/>
      <c r="F91" s="71"/>
      <c r="G91" s="71"/>
      <c r="H91" s="71"/>
      <c r="I91" s="71" t="n">
        <f aca="false">IF(H91=MAX($H$8:$H$148),A91,0)</f>
        <v>0</v>
      </c>
    </row>
    <row r="92" customFormat="false" ht="15" hidden="false" customHeight="false" outlineLevel="0" collapsed="false">
      <c r="A92" s="71"/>
      <c r="B92" s="71"/>
      <c r="C92" s="71"/>
      <c r="D92" s="71"/>
      <c r="E92" s="71"/>
      <c r="F92" s="71"/>
      <c r="G92" s="71"/>
      <c r="H92" s="71"/>
      <c r="I92" s="71" t="n">
        <f aca="false">IF(H92=MAX($H$8:$H$148),A92,0)</f>
        <v>0</v>
      </c>
    </row>
    <row r="93" customFormat="false" ht="15" hidden="false" customHeight="false" outlineLevel="0" collapsed="false">
      <c r="A93" s="71"/>
      <c r="B93" s="71"/>
      <c r="C93" s="71"/>
      <c r="D93" s="71"/>
      <c r="E93" s="71"/>
      <c r="F93" s="71"/>
      <c r="G93" s="71"/>
      <c r="H93" s="71"/>
      <c r="I93" s="71" t="n">
        <f aca="false">IF(H93=MAX($H$8:$H$148),A93,0)</f>
        <v>0</v>
      </c>
    </row>
    <row r="94" customFormat="false" ht="15" hidden="false" customHeight="false" outlineLevel="0" collapsed="false">
      <c r="A94" s="71"/>
      <c r="B94" s="71"/>
      <c r="C94" s="71"/>
      <c r="D94" s="71"/>
      <c r="E94" s="71"/>
      <c r="F94" s="71"/>
      <c r="G94" s="71"/>
      <c r="H94" s="71"/>
      <c r="I94" s="71" t="n">
        <f aca="false">IF(H94=MAX($H$8:$H$148),A94,0)</f>
        <v>0</v>
      </c>
    </row>
    <row r="95" customFormat="false" ht="15" hidden="false" customHeight="false" outlineLevel="0" collapsed="false">
      <c r="A95" s="71"/>
      <c r="B95" s="71"/>
      <c r="C95" s="71"/>
      <c r="D95" s="71"/>
      <c r="E95" s="71"/>
      <c r="F95" s="71"/>
      <c r="G95" s="71"/>
      <c r="H95" s="71"/>
      <c r="I95" s="71" t="n">
        <f aca="false">IF(H95=MAX($H$8:$H$148),A95,0)</f>
        <v>0</v>
      </c>
    </row>
    <row r="96" customFormat="false" ht="15" hidden="false" customHeight="false" outlineLevel="0" collapsed="false">
      <c r="A96" s="71"/>
      <c r="B96" s="71"/>
      <c r="C96" s="71"/>
      <c r="D96" s="71"/>
      <c r="E96" s="71"/>
      <c r="F96" s="71"/>
      <c r="G96" s="71"/>
      <c r="H96" s="71"/>
      <c r="I96" s="71" t="n">
        <f aca="false">IF(H96=MAX($H$8:$H$148),A96,0)</f>
        <v>0</v>
      </c>
    </row>
    <row r="97" customFormat="false" ht="15" hidden="false" customHeight="false" outlineLevel="0" collapsed="false">
      <c r="A97" s="71"/>
      <c r="B97" s="71"/>
      <c r="C97" s="71"/>
      <c r="D97" s="71"/>
      <c r="E97" s="71"/>
      <c r="F97" s="71"/>
      <c r="G97" s="71"/>
      <c r="H97" s="71"/>
      <c r="I97" s="71" t="n">
        <f aca="false">IF(H97=MAX($H$8:$H$148),A97,0)</f>
        <v>0</v>
      </c>
    </row>
    <row r="98" customFormat="false" ht="15" hidden="false" customHeight="false" outlineLevel="0" collapsed="false">
      <c r="A98" s="71"/>
      <c r="B98" s="71"/>
      <c r="C98" s="71"/>
      <c r="D98" s="71"/>
      <c r="E98" s="71"/>
      <c r="F98" s="71"/>
      <c r="G98" s="71"/>
      <c r="H98" s="71"/>
      <c r="I98" s="71" t="n">
        <f aca="false">IF(H98=MAX($H$8:$H$148),A98,0)</f>
        <v>0</v>
      </c>
    </row>
    <row r="99" customFormat="false" ht="15" hidden="false" customHeight="false" outlineLevel="0" collapsed="false">
      <c r="A99" s="71"/>
      <c r="B99" s="71"/>
      <c r="C99" s="71"/>
      <c r="D99" s="71"/>
      <c r="E99" s="71"/>
      <c r="F99" s="71"/>
      <c r="G99" s="71"/>
      <c r="H99" s="71"/>
      <c r="I99" s="71" t="n">
        <f aca="false">IF(H99=MAX($H$8:$H$148),A99,0)</f>
        <v>0</v>
      </c>
    </row>
    <row r="100" customFormat="false" ht="15" hidden="false" customHeight="false" outlineLevel="0" collapsed="false">
      <c r="A100" s="71"/>
      <c r="B100" s="71"/>
      <c r="C100" s="71"/>
      <c r="D100" s="71"/>
      <c r="E100" s="71"/>
      <c r="F100" s="71"/>
      <c r="G100" s="71"/>
      <c r="H100" s="71"/>
      <c r="I100" s="71" t="n">
        <f aca="false">IF(H100=MAX($H$8:$H$148),A100,0)</f>
        <v>0</v>
      </c>
    </row>
    <row r="101" customFormat="false" ht="15" hidden="false" customHeight="false" outlineLevel="0" collapsed="false">
      <c r="A101" s="71"/>
      <c r="B101" s="71"/>
      <c r="C101" s="71"/>
      <c r="D101" s="71"/>
      <c r="E101" s="71"/>
      <c r="F101" s="71"/>
      <c r="G101" s="71"/>
      <c r="H101" s="71"/>
      <c r="I101" s="71" t="n">
        <f aca="false">IF(H101=MAX($H$8:$H$148),A101,0)</f>
        <v>0</v>
      </c>
    </row>
    <row r="102" customFormat="false" ht="15" hidden="false" customHeight="false" outlineLevel="0" collapsed="false">
      <c r="A102" s="71"/>
      <c r="B102" s="71"/>
      <c r="C102" s="71"/>
      <c r="D102" s="71"/>
      <c r="E102" s="71"/>
      <c r="F102" s="71"/>
      <c r="G102" s="71"/>
      <c r="H102" s="71"/>
      <c r="I102" s="71" t="n">
        <f aca="false">IF(H102=MAX($H$8:$H$148),A102,0)</f>
        <v>0</v>
      </c>
    </row>
    <row r="103" customFormat="false" ht="15" hidden="false" customHeight="false" outlineLevel="0" collapsed="false">
      <c r="A103" s="71"/>
      <c r="B103" s="71"/>
      <c r="C103" s="71"/>
      <c r="D103" s="71"/>
      <c r="E103" s="71"/>
      <c r="F103" s="71"/>
      <c r="G103" s="71"/>
      <c r="H103" s="71"/>
      <c r="I103" s="71" t="n">
        <f aca="false">IF(H103=MAX($H$8:$H$148),A103,0)</f>
        <v>0</v>
      </c>
    </row>
    <row r="104" customFormat="false" ht="15" hidden="false" customHeight="false" outlineLevel="0" collapsed="false">
      <c r="A104" s="71"/>
      <c r="B104" s="71"/>
      <c r="C104" s="71"/>
      <c r="D104" s="71"/>
      <c r="E104" s="71"/>
      <c r="F104" s="71"/>
      <c r="G104" s="71"/>
      <c r="H104" s="71"/>
      <c r="I104" s="71" t="n">
        <f aca="false">IF(H104=MAX($H$8:$H$148),A104,0)</f>
        <v>0</v>
      </c>
    </row>
    <row r="105" customFormat="false" ht="15" hidden="false" customHeight="false" outlineLevel="0" collapsed="false">
      <c r="A105" s="71"/>
      <c r="B105" s="71"/>
      <c r="C105" s="71"/>
      <c r="D105" s="71"/>
      <c r="E105" s="71"/>
      <c r="F105" s="71"/>
      <c r="G105" s="71"/>
      <c r="H105" s="71"/>
      <c r="I105" s="71" t="n">
        <f aca="false">IF(H105=MAX($H$8:$H$148),A105,0)</f>
        <v>0</v>
      </c>
    </row>
    <row r="106" customFormat="false" ht="15" hidden="false" customHeight="false" outlineLevel="0" collapsed="false">
      <c r="A106" s="71"/>
      <c r="B106" s="71"/>
      <c r="C106" s="71"/>
      <c r="D106" s="71"/>
      <c r="E106" s="71"/>
      <c r="F106" s="71"/>
      <c r="G106" s="71"/>
      <c r="H106" s="71"/>
      <c r="I106" s="71" t="n">
        <f aca="false">IF(H106=MAX($H$8:$H$148),A106,0)</f>
        <v>0</v>
      </c>
    </row>
    <row r="107" customFormat="false" ht="15" hidden="false" customHeight="false" outlineLevel="0" collapsed="false">
      <c r="A107" s="71"/>
      <c r="B107" s="71"/>
      <c r="C107" s="71"/>
      <c r="D107" s="71"/>
      <c r="E107" s="71"/>
      <c r="F107" s="71"/>
      <c r="G107" s="71"/>
      <c r="H107" s="71"/>
      <c r="I107" s="71" t="n">
        <f aca="false">IF(H107=MAX($H$8:$H$148),A107,0)</f>
        <v>0</v>
      </c>
    </row>
    <row r="108" customFormat="false" ht="15" hidden="false" customHeight="false" outlineLevel="0" collapsed="false">
      <c r="A108" s="71"/>
      <c r="B108" s="71"/>
      <c r="C108" s="71"/>
      <c r="D108" s="71"/>
      <c r="E108" s="71"/>
      <c r="F108" s="71"/>
      <c r="G108" s="71"/>
      <c r="H108" s="71"/>
      <c r="I108" s="71" t="n">
        <f aca="false">IF(H108=MAX($H$8:$H$148),A108,0)</f>
        <v>0</v>
      </c>
    </row>
    <row r="109" customFormat="false" ht="15" hidden="false" customHeight="false" outlineLevel="0" collapsed="false">
      <c r="A109" s="71"/>
      <c r="B109" s="71"/>
      <c r="C109" s="71"/>
      <c r="D109" s="71"/>
      <c r="E109" s="71"/>
      <c r="F109" s="71"/>
      <c r="G109" s="71"/>
      <c r="H109" s="71"/>
      <c r="I109" s="71" t="n">
        <f aca="false">IF(H109=MAX($H$8:$H$148),A109,0)</f>
        <v>0</v>
      </c>
    </row>
    <row r="110" customFormat="false" ht="15" hidden="false" customHeight="false" outlineLevel="0" collapsed="false">
      <c r="A110" s="71"/>
      <c r="B110" s="71"/>
      <c r="C110" s="71"/>
      <c r="D110" s="71"/>
      <c r="E110" s="71"/>
      <c r="F110" s="71"/>
      <c r="G110" s="71"/>
      <c r="H110" s="71"/>
      <c r="I110" s="71" t="n">
        <f aca="false">IF(H110=MAX($H$8:$H$148),A110,0)</f>
        <v>0</v>
      </c>
    </row>
    <row r="111" customFormat="false" ht="15" hidden="false" customHeight="false" outlineLevel="0" collapsed="false">
      <c r="A111" s="71"/>
      <c r="B111" s="71"/>
      <c r="C111" s="71"/>
      <c r="D111" s="71"/>
      <c r="E111" s="71"/>
      <c r="F111" s="71"/>
      <c r="G111" s="71"/>
      <c r="H111" s="71"/>
      <c r="I111" s="71" t="n">
        <f aca="false">IF(H111=MAX($H$8:$H$148),A111,0)</f>
        <v>0</v>
      </c>
    </row>
    <row r="112" customFormat="false" ht="15" hidden="false" customHeight="false" outlineLevel="0" collapsed="false">
      <c r="A112" s="71"/>
      <c r="B112" s="71"/>
      <c r="C112" s="71"/>
      <c r="D112" s="71"/>
      <c r="E112" s="71"/>
      <c r="F112" s="71"/>
      <c r="G112" s="71"/>
      <c r="H112" s="71"/>
      <c r="I112" s="71" t="n">
        <f aca="false">IF(H112=MAX($H$8:$H$148),A112,0)</f>
        <v>0</v>
      </c>
    </row>
    <row r="113" customFormat="false" ht="15" hidden="false" customHeight="false" outlineLevel="0" collapsed="false">
      <c r="A113" s="71"/>
      <c r="B113" s="71"/>
      <c r="C113" s="71"/>
      <c r="D113" s="71"/>
      <c r="E113" s="71"/>
      <c r="F113" s="71"/>
      <c r="G113" s="71"/>
      <c r="H113" s="71"/>
      <c r="I113" s="71" t="n">
        <f aca="false">IF(H113=MAX($H$8:$H$148),A113,0)</f>
        <v>0</v>
      </c>
    </row>
    <row r="114" customFormat="false" ht="15" hidden="false" customHeight="false" outlineLevel="0" collapsed="false">
      <c r="A114" s="71"/>
      <c r="B114" s="71"/>
      <c r="C114" s="71"/>
      <c r="D114" s="71"/>
      <c r="E114" s="71"/>
      <c r="F114" s="71"/>
      <c r="G114" s="71"/>
      <c r="H114" s="71"/>
      <c r="I114" s="71" t="n">
        <f aca="false">IF(H114=MAX($H$8:$H$148),A114,0)</f>
        <v>0</v>
      </c>
    </row>
    <row r="115" customFormat="false" ht="15" hidden="false" customHeight="false" outlineLevel="0" collapsed="false">
      <c r="A115" s="71"/>
      <c r="B115" s="71"/>
      <c r="C115" s="71"/>
      <c r="D115" s="71"/>
      <c r="E115" s="71"/>
      <c r="F115" s="71"/>
      <c r="G115" s="71"/>
      <c r="H115" s="71"/>
      <c r="I115" s="71" t="n">
        <f aca="false">IF(H115=MAX($H$8:$H$148),A115,0)</f>
        <v>0</v>
      </c>
    </row>
    <row r="116" customFormat="false" ht="15" hidden="false" customHeight="false" outlineLevel="0" collapsed="false">
      <c r="A116" s="71"/>
      <c r="B116" s="71"/>
      <c r="C116" s="71"/>
      <c r="D116" s="71"/>
      <c r="E116" s="71"/>
      <c r="F116" s="71"/>
      <c r="G116" s="71"/>
      <c r="H116" s="71"/>
      <c r="I116" s="71" t="n">
        <f aca="false">IF(H116=MAX($H$8:$H$148),A116,0)</f>
        <v>0</v>
      </c>
    </row>
    <row r="117" customFormat="false" ht="15" hidden="false" customHeight="false" outlineLevel="0" collapsed="false">
      <c r="A117" s="71"/>
      <c r="B117" s="71"/>
      <c r="C117" s="71"/>
      <c r="D117" s="71"/>
      <c r="E117" s="71"/>
      <c r="F117" s="71"/>
      <c r="G117" s="71"/>
      <c r="H117" s="71"/>
      <c r="I117" s="71" t="n">
        <f aca="false">IF(H117=MAX($H$8:$H$148),A117,0)</f>
        <v>0</v>
      </c>
    </row>
    <row r="118" customFormat="false" ht="15" hidden="false" customHeight="false" outlineLevel="0" collapsed="false">
      <c r="A118" s="71"/>
      <c r="B118" s="71"/>
      <c r="C118" s="71"/>
      <c r="D118" s="71"/>
      <c r="E118" s="71"/>
      <c r="F118" s="71"/>
      <c r="G118" s="71"/>
      <c r="H118" s="71"/>
      <c r="I118" s="71" t="n">
        <f aca="false">IF(H118=MAX($H$8:$H$148),A118,0)</f>
        <v>0</v>
      </c>
    </row>
    <row r="119" customFormat="false" ht="15" hidden="false" customHeight="false" outlineLevel="0" collapsed="false">
      <c r="A119" s="71"/>
      <c r="B119" s="71"/>
      <c r="C119" s="71"/>
      <c r="D119" s="71"/>
      <c r="E119" s="71"/>
      <c r="F119" s="71"/>
      <c r="G119" s="71"/>
      <c r="H119" s="71"/>
      <c r="I119" s="71" t="n">
        <f aca="false">IF(H119=MAX($H$8:$H$148),A119,0)</f>
        <v>0</v>
      </c>
    </row>
    <row r="120" customFormat="false" ht="15" hidden="false" customHeight="false" outlineLevel="0" collapsed="false">
      <c r="A120" s="71"/>
      <c r="B120" s="71"/>
      <c r="C120" s="71"/>
      <c r="D120" s="71"/>
      <c r="E120" s="71"/>
      <c r="F120" s="71"/>
      <c r="G120" s="71"/>
      <c r="H120" s="71"/>
      <c r="I120" s="71" t="n">
        <f aca="false">IF(H120=MAX($H$8:$H$148),A120,0)</f>
        <v>0</v>
      </c>
    </row>
    <row r="121" customFormat="false" ht="15" hidden="false" customHeight="false" outlineLevel="0" collapsed="false">
      <c r="A121" s="71"/>
      <c r="B121" s="71"/>
      <c r="C121" s="71"/>
      <c r="D121" s="71"/>
      <c r="E121" s="71"/>
      <c r="F121" s="71"/>
      <c r="G121" s="71"/>
      <c r="H121" s="71"/>
      <c r="I121" s="71" t="n">
        <f aca="false">IF(H121=MAX($H$8:$H$148),A121,0)</f>
        <v>0</v>
      </c>
    </row>
    <row r="122" customFormat="false" ht="15" hidden="false" customHeight="false" outlineLevel="0" collapsed="false">
      <c r="A122" s="71"/>
      <c r="B122" s="71"/>
      <c r="C122" s="71"/>
      <c r="D122" s="71"/>
      <c r="E122" s="71"/>
      <c r="F122" s="71"/>
      <c r="G122" s="71"/>
      <c r="H122" s="71"/>
      <c r="I122" s="71" t="n">
        <f aca="false">IF(H122=MAX($H$8:$H$148),A122,0)</f>
        <v>0</v>
      </c>
    </row>
    <row r="123" customFormat="false" ht="15" hidden="false" customHeight="false" outlineLevel="0" collapsed="false">
      <c r="A123" s="71"/>
      <c r="B123" s="71"/>
      <c r="C123" s="71"/>
      <c r="D123" s="71"/>
      <c r="E123" s="71"/>
      <c r="F123" s="71"/>
      <c r="G123" s="71"/>
      <c r="H123" s="71"/>
      <c r="I123" s="71" t="n">
        <f aca="false">IF(H123=MAX($H$8:$H$148),A123,0)</f>
        <v>0</v>
      </c>
    </row>
    <row r="124" customFormat="false" ht="15" hidden="false" customHeight="false" outlineLevel="0" collapsed="false">
      <c r="A124" s="71"/>
      <c r="B124" s="71"/>
      <c r="C124" s="71"/>
      <c r="D124" s="71"/>
      <c r="E124" s="71"/>
      <c r="F124" s="71"/>
      <c r="G124" s="71"/>
      <c r="H124" s="71"/>
      <c r="I124" s="71" t="n">
        <f aca="false">IF(H124=MAX($H$8:$H$148),A124,0)</f>
        <v>0</v>
      </c>
    </row>
    <row r="125" customFormat="false" ht="15" hidden="false" customHeight="false" outlineLevel="0" collapsed="false">
      <c r="A125" s="71"/>
      <c r="B125" s="71"/>
      <c r="C125" s="71"/>
      <c r="D125" s="71"/>
      <c r="E125" s="71"/>
      <c r="F125" s="71"/>
      <c r="G125" s="71"/>
      <c r="H125" s="71"/>
      <c r="I125" s="71" t="n">
        <f aca="false">IF(H125=MAX($H$8:$H$148),A125,0)</f>
        <v>0</v>
      </c>
    </row>
    <row r="126" customFormat="false" ht="15" hidden="false" customHeight="false" outlineLevel="0" collapsed="false">
      <c r="A126" s="71"/>
      <c r="B126" s="71"/>
      <c r="C126" s="71"/>
      <c r="D126" s="71"/>
      <c r="E126" s="71"/>
      <c r="F126" s="71"/>
      <c r="G126" s="71"/>
      <c r="H126" s="71"/>
      <c r="I126" s="71" t="n">
        <f aca="false">IF(H126=MAX($H$8:$H$148),A126,0)</f>
        <v>0</v>
      </c>
    </row>
    <row r="127" customFormat="false" ht="15" hidden="false" customHeight="false" outlineLevel="0" collapsed="false">
      <c r="A127" s="71"/>
      <c r="B127" s="71"/>
      <c r="C127" s="71"/>
      <c r="D127" s="71"/>
      <c r="E127" s="71"/>
      <c r="F127" s="71"/>
      <c r="G127" s="71"/>
      <c r="H127" s="71"/>
      <c r="I127" s="71" t="n">
        <f aca="false">IF(H127=MAX($H$8:$H$148),A127,0)</f>
        <v>0</v>
      </c>
    </row>
    <row r="128" customFormat="false" ht="15" hidden="false" customHeight="false" outlineLevel="0" collapsed="false">
      <c r="A128" s="71"/>
      <c r="B128" s="71"/>
      <c r="C128" s="71"/>
      <c r="D128" s="71"/>
      <c r="E128" s="71"/>
      <c r="F128" s="71"/>
      <c r="G128" s="71"/>
      <c r="H128" s="71"/>
      <c r="I128" s="71" t="n">
        <f aca="false">IF(H128=MAX($H$8:$H$148),A128,0)</f>
        <v>0</v>
      </c>
    </row>
    <row r="129" customFormat="false" ht="15" hidden="false" customHeight="false" outlineLevel="0" collapsed="false">
      <c r="A129" s="71"/>
      <c r="B129" s="71"/>
      <c r="C129" s="71"/>
      <c r="D129" s="71"/>
      <c r="E129" s="71"/>
      <c r="F129" s="71"/>
      <c r="G129" s="71"/>
      <c r="H129" s="71"/>
      <c r="I129" s="71" t="n">
        <f aca="false">IF(H129=MAX($H$8:$H$148),A129,0)</f>
        <v>0</v>
      </c>
    </row>
    <row r="130" customFormat="false" ht="15" hidden="false" customHeight="false" outlineLevel="0" collapsed="false">
      <c r="A130" s="71"/>
      <c r="B130" s="71"/>
      <c r="C130" s="71"/>
      <c r="D130" s="71"/>
      <c r="E130" s="71"/>
      <c r="F130" s="71"/>
      <c r="G130" s="71"/>
      <c r="H130" s="71"/>
      <c r="I130" s="71" t="n">
        <f aca="false">IF(H130=MAX($H$8:$H$148),A130,0)</f>
        <v>0</v>
      </c>
    </row>
    <row r="131" customFormat="false" ht="15" hidden="false" customHeight="false" outlineLevel="0" collapsed="false">
      <c r="A131" s="71"/>
      <c r="B131" s="71"/>
      <c r="C131" s="71"/>
      <c r="D131" s="71"/>
      <c r="E131" s="71"/>
      <c r="F131" s="71"/>
      <c r="G131" s="71"/>
      <c r="H131" s="71"/>
      <c r="I131" s="71" t="n">
        <f aca="false">IF(H131=MAX($H$8:$H$148),A131,0)</f>
        <v>0</v>
      </c>
    </row>
    <row r="132" customFormat="false" ht="15" hidden="false" customHeight="false" outlineLevel="0" collapsed="false">
      <c r="A132" s="71"/>
      <c r="B132" s="71"/>
      <c r="C132" s="71"/>
      <c r="D132" s="71"/>
      <c r="E132" s="71"/>
      <c r="F132" s="71"/>
      <c r="G132" s="71"/>
      <c r="H132" s="71"/>
      <c r="I132" s="71" t="n">
        <f aca="false">IF(H132=MAX($H$8:$H$148),A132,0)</f>
        <v>0</v>
      </c>
    </row>
    <row r="133" customFormat="false" ht="15" hidden="false" customHeight="false" outlineLevel="0" collapsed="false">
      <c r="A133" s="71"/>
      <c r="B133" s="71"/>
      <c r="C133" s="71"/>
      <c r="D133" s="71"/>
      <c r="E133" s="71"/>
      <c r="F133" s="71"/>
      <c r="G133" s="71"/>
      <c r="H133" s="71"/>
      <c r="I133" s="71" t="n">
        <f aca="false">IF(H133=MAX($H$8:$H$148),A133,0)</f>
        <v>0</v>
      </c>
    </row>
    <row r="134" customFormat="false" ht="15" hidden="false" customHeight="false" outlineLevel="0" collapsed="false">
      <c r="A134" s="71"/>
      <c r="B134" s="71"/>
      <c r="C134" s="71"/>
      <c r="D134" s="71"/>
      <c r="E134" s="71"/>
      <c r="F134" s="71"/>
      <c r="G134" s="71"/>
      <c r="H134" s="71"/>
      <c r="I134" s="71" t="n">
        <f aca="false">IF(H134=MAX($H$8:$H$148),A134,0)</f>
        <v>0</v>
      </c>
    </row>
    <row r="135" customFormat="false" ht="15" hidden="false" customHeight="false" outlineLevel="0" collapsed="false">
      <c r="A135" s="71"/>
      <c r="B135" s="71"/>
      <c r="C135" s="71"/>
      <c r="D135" s="71"/>
      <c r="E135" s="71"/>
      <c r="F135" s="71"/>
      <c r="G135" s="71"/>
      <c r="H135" s="71"/>
      <c r="I135" s="71" t="n">
        <f aca="false">IF(H135=MAX($H$8:$H$148),A135,0)</f>
        <v>0</v>
      </c>
    </row>
    <row r="136" customFormat="false" ht="15" hidden="false" customHeight="false" outlineLevel="0" collapsed="false">
      <c r="A136" s="71"/>
      <c r="B136" s="71"/>
      <c r="C136" s="71"/>
      <c r="D136" s="71"/>
      <c r="E136" s="71"/>
      <c r="F136" s="71"/>
      <c r="G136" s="71"/>
      <c r="H136" s="71"/>
      <c r="I136" s="71" t="n">
        <f aca="false">IF(H136=MAX($H$8:$H$148),A136,0)</f>
        <v>0</v>
      </c>
    </row>
    <row r="137" customFormat="false" ht="15" hidden="false" customHeight="false" outlineLevel="0" collapsed="false">
      <c r="A137" s="71"/>
      <c r="B137" s="71"/>
      <c r="C137" s="71"/>
      <c r="D137" s="71"/>
      <c r="E137" s="71"/>
      <c r="F137" s="71"/>
      <c r="G137" s="71"/>
      <c r="H137" s="71"/>
      <c r="I137" s="71" t="n">
        <f aca="false">IF(H137=MAX($H$8:$H$148),A137,0)</f>
        <v>0</v>
      </c>
    </row>
    <row r="138" customFormat="false" ht="15" hidden="false" customHeight="false" outlineLevel="0" collapsed="false">
      <c r="A138" s="71"/>
      <c r="B138" s="71"/>
      <c r="C138" s="71"/>
      <c r="D138" s="71"/>
      <c r="E138" s="71"/>
      <c r="F138" s="71"/>
      <c r="G138" s="71"/>
      <c r="H138" s="71"/>
      <c r="I138" s="71" t="n">
        <f aca="false">IF(H138=MAX($H$8:$H$148),A138,0)</f>
        <v>0</v>
      </c>
    </row>
    <row r="139" customFormat="false" ht="15" hidden="false" customHeight="false" outlineLevel="0" collapsed="false">
      <c r="A139" s="71"/>
      <c r="B139" s="71"/>
      <c r="C139" s="71"/>
      <c r="D139" s="71"/>
      <c r="E139" s="71"/>
      <c r="F139" s="71"/>
      <c r="G139" s="71"/>
      <c r="H139" s="71"/>
      <c r="I139" s="71" t="n">
        <f aca="false">IF(H139=MAX($H$8:$H$148),A139,0)</f>
        <v>0</v>
      </c>
    </row>
    <row r="140" customFormat="false" ht="15" hidden="false" customHeight="false" outlineLevel="0" collapsed="false">
      <c r="A140" s="71"/>
      <c r="B140" s="71"/>
      <c r="C140" s="71"/>
      <c r="D140" s="71"/>
      <c r="E140" s="71"/>
      <c r="F140" s="71"/>
      <c r="G140" s="71"/>
      <c r="H140" s="71"/>
      <c r="I140" s="71" t="n">
        <f aca="false">IF(H140=MAX($H$8:$H$148),A140,0)</f>
        <v>0</v>
      </c>
    </row>
    <row r="141" customFormat="false" ht="15" hidden="false" customHeight="false" outlineLevel="0" collapsed="false">
      <c r="A141" s="71"/>
      <c r="B141" s="71"/>
      <c r="C141" s="71"/>
      <c r="D141" s="71"/>
      <c r="E141" s="71"/>
      <c r="F141" s="71"/>
      <c r="G141" s="71"/>
      <c r="H141" s="71"/>
      <c r="I141" s="71" t="n">
        <f aca="false">IF(H141=MAX($H$8:$H$148),A141,0)</f>
        <v>0</v>
      </c>
    </row>
    <row r="142" customFormat="false" ht="15" hidden="false" customHeight="false" outlineLevel="0" collapsed="false">
      <c r="A142" s="71"/>
      <c r="B142" s="71"/>
      <c r="C142" s="71"/>
      <c r="D142" s="71"/>
      <c r="E142" s="71"/>
      <c r="F142" s="71"/>
      <c r="G142" s="71"/>
      <c r="H142" s="71"/>
      <c r="I142" s="71" t="n">
        <f aca="false">IF(H142=MAX($H$8:$H$148),A142,0)</f>
        <v>0</v>
      </c>
    </row>
    <row r="143" customFormat="false" ht="15" hidden="false" customHeight="false" outlineLevel="0" collapsed="false">
      <c r="A143" s="71"/>
      <c r="B143" s="71"/>
      <c r="C143" s="71"/>
      <c r="D143" s="71"/>
      <c r="E143" s="71"/>
      <c r="F143" s="71"/>
      <c r="G143" s="71"/>
      <c r="H143" s="71"/>
      <c r="I143" s="71" t="n">
        <f aca="false">IF(H143=MAX($H$8:$H$148),A143,0)</f>
        <v>0</v>
      </c>
    </row>
    <row r="144" customFormat="false" ht="15" hidden="false" customHeight="false" outlineLevel="0" collapsed="false">
      <c r="A144" s="71"/>
      <c r="B144" s="71"/>
      <c r="C144" s="71"/>
      <c r="D144" s="71"/>
      <c r="E144" s="71"/>
      <c r="F144" s="71"/>
      <c r="G144" s="71"/>
      <c r="H144" s="71"/>
      <c r="I144" s="71" t="n">
        <f aca="false">IF(H144=MAX($H$8:$H$148),A144,0)</f>
        <v>0</v>
      </c>
    </row>
    <row r="145" customFormat="false" ht="15" hidden="false" customHeight="false" outlineLevel="0" collapsed="false">
      <c r="A145" s="71"/>
      <c r="B145" s="71"/>
      <c r="C145" s="71"/>
      <c r="D145" s="71"/>
      <c r="E145" s="71"/>
      <c r="F145" s="71"/>
      <c r="G145" s="71"/>
      <c r="H145" s="71"/>
      <c r="I145" s="71" t="n">
        <f aca="false">IF(H145=MAX($H$8:$H$148),A145,0)</f>
        <v>0</v>
      </c>
    </row>
    <row r="146" customFormat="false" ht="15" hidden="false" customHeight="false" outlineLevel="0" collapsed="false">
      <c r="A146" s="71"/>
      <c r="B146" s="71"/>
      <c r="C146" s="71"/>
      <c r="D146" s="71"/>
      <c r="E146" s="71"/>
      <c r="F146" s="71"/>
      <c r="G146" s="71"/>
      <c r="H146" s="71"/>
      <c r="I146" s="71" t="n">
        <f aca="false">IF(H146=MAX($H$8:$H$148),A146,0)</f>
        <v>0</v>
      </c>
    </row>
    <row r="147" customFormat="false" ht="15" hidden="false" customHeight="false" outlineLevel="0" collapsed="false">
      <c r="A147" s="71"/>
      <c r="B147" s="71"/>
      <c r="C147" s="71"/>
      <c r="D147" s="71"/>
      <c r="E147" s="71"/>
      <c r="F147" s="71"/>
      <c r="G147" s="71"/>
      <c r="H147" s="71"/>
      <c r="I147" s="71" t="n">
        <f aca="false">IF(H147=MAX($H$8:$H$148),A147,0)</f>
        <v>0</v>
      </c>
    </row>
    <row r="148" customFormat="false" ht="15" hidden="false" customHeight="false" outlineLevel="0" collapsed="false">
      <c r="A148" s="71"/>
      <c r="B148" s="71"/>
      <c r="C148" s="71"/>
      <c r="D148" s="71"/>
      <c r="E148" s="71"/>
      <c r="F148" s="71"/>
      <c r="G148" s="71"/>
      <c r="H148" s="71"/>
      <c r="I148" s="71" t="n">
        <f aca="false">IF(H148=MAX($H$8:$H$148),A148,0)</f>
        <v>0</v>
      </c>
    </row>
    <row r="1048576" customFormat="false" ht="15" hidden="false" customHeight="false" outlineLevel="0" collapsed="false"/>
  </sheetData>
  <sheetProtection sheet="false"/>
  <printOptions headings="false" gridLines="false" gridLinesSet="true" horizontalCentered="false" verticalCentered="false"/>
  <pageMargins left="0.7" right="0.7" top="0.7875" bottom="0.78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<![CDATA[&LSteven Heidenreich&C&F - &A&R&D]]>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Steven Heidenreich</cp:lastModifiedBy>
  <cp:lastPrinted>2013-11-10T15:49:20Z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