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ingabe" sheetId="1" state="visible" r:id="rId2"/>
    <sheet name="Querschnitt" sheetId="2" state="visible" r:id="rId3"/>
    <sheet name="Moment" sheetId="3" state="visible" r:id="rId4"/>
  </sheets>
  <definedNames>
    <definedName function="false" hidden="false" localSheetId="0" name="_xlnm.Print_Area" vbProcedure="false">Eingabe!$A$1:$G$49</definedName>
    <definedName function="false" hidden="false" localSheetId="2" name="_xlnm.Print_Area" vbProcedure="false">Moment!$A$1:$I$77</definedName>
    <definedName function="false" hidden="false" localSheetId="2" name="_xlnm.Print_Titles" vbProcedure="false">Moment!$1:$6</definedName>
    <definedName function="false" hidden="false" localSheetId="0" name="_xlnm.Print_Area" vbProcedure="false">Eingabe!$A$1:$G$49</definedName>
    <definedName function="false" hidden="false" localSheetId="2" name="_xlnm.Print_Area" vbProcedure="false">Moment!$A$1:$I$77</definedName>
    <definedName function="false" hidden="false" localSheetId="2" name="_xlnm.Print_Titles" vbProcedure="false">Moment!$1:$6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<sst xmlns="http://schemas.openxmlformats.org/spreadsheetml/2006/main" count="94" uniqueCount="68">
  <si>
    <t>Einfache statische Berechnung eines Einfeldträgers:</t>
  </si>
  <si>
    <t>Bitte geben Sie folgende Werte ein:</t>
  </si>
  <si>
    <t>Gesamtlänge des Einfeldträgers</t>
  </si>
  <si>
    <t>L=</t>
  </si>
  <si>
    <t>[m]</t>
  </si>
  <si>
    <t>Trägerlängen:</t>
  </si>
  <si>
    <t>Auflast</t>
  </si>
  <si>
    <r>
      <t>p</t>
    </r>
    <r>
      <rPr>
        <sz val="6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</si>
  <si>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</si>
  <si>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Einzellast P</t>
    </r>
    <r>
      <rPr>
        <sz val="6"/>
        <color rgb="FF000000"/>
        <rFont val="Calibri"/>
        <family val="2"/>
        <charset val="1"/>
      </rPr>
      <t>Z1</t>
    </r>
  </si>
  <si>
    <r>
      <t>P</t>
    </r>
    <r>
      <rPr>
        <sz val="6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</si>
  <si>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</si>
  <si>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sz val="6"/>
        <color rgb="FF000000"/>
        <rFont val="Calibri"/>
        <family val="2"/>
        <charset val="1"/>
      </rPr>
      <t>1</t>
    </r>
  </si>
  <si>
    <r>
      <t>x</t>
    </r>
    <r>
      <rPr>
        <sz val="6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</si>
  <si>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t>Passwort: Informatik 1</t>
  </si>
  <si>
    <r>
      <t>Einzellast P</t>
    </r>
    <r>
      <rPr>
        <sz val="6"/>
        <color rgb="FF000000"/>
        <rFont val="Calibri"/>
        <family val="2"/>
        <charset val="1"/>
      </rPr>
      <t>Z2</t>
    </r>
  </si>
  <si>
    <r>
      <t>P</t>
    </r>
    <r>
      <rPr>
        <sz val="6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</si>
  <si>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sz val="6"/>
        <color rgb="FF000000"/>
        <rFont val="Calibri"/>
        <family val="2"/>
        <charset val="1"/>
      </rPr>
      <t>2</t>
    </r>
  </si>
  <si>
    <r>
      <t>x</t>
    </r>
    <r>
      <rPr>
        <sz val="6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</si>
  <si>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Summe aus Eigengewicht und Auflast</t>
  </si>
  <si>
    <r>
      <t>q</t>
    </r>
    <r>
      <rPr>
        <sz val="6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sz val="6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</si>
  <si>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Ergebnisse:</t>
  </si>
  <si>
    <t>Maximales Moment</t>
  </si>
  <si>
    <r>
      <t>M</t>
    </r>
    <r>
      <rPr>
        <sz val="6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</si>
  <si>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</si>
  <si>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</si>
  <si>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sz val="6"/>
        <color rgb="FF000000"/>
        <rFont val="Calibri"/>
        <family val="2"/>
        <charset val="1"/>
      </rPr>
      <t>M,max</t>
    </r>
    <r>
      <rPr>
        <sz val="11"/>
        <color rgb="FF000000"/>
        <rFont val="Calibri"/>
        <family val="2"/>
        <charset val="1"/>
      </rPr>
      <t>=</t>
    </r>
  </si>
  <si>
    <t>[N/mm²]</t>
  </si>
  <si>
    <t>an der Stelle:</t>
  </si>
  <si>
    <r>
      <t>x</t>
    </r>
    <r>
      <rPr>
        <sz val="6"/>
        <color rgb="FF000000"/>
        <rFont val="Calibri"/>
        <family val="2"/>
        <charset val="1"/>
      </rPr>
      <t>M,max</t>
    </r>
    <r>
      <rPr>
        <sz val="11"/>
        <color rgb="FF000000"/>
        <rFont val="Calibri"/>
        <family val="2"/>
        <charset val="1"/>
      </rPr>
      <t>=</t>
    </r>
  </si>
  <si>
    <t>Diagramm:</t>
  </si>
  <si>
    <t>Berechnung der querschnittsabhängigen Werte</t>
  </si>
  <si>
    <t>Höhe</t>
  </si>
  <si>
    <t>h=</t>
  </si>
  <si>
    <t>[cm]</t>
  </si>
  <si>
    <t>Passwort: Informatik1</t>
  </si>
  <si>
    <t>Breite</t>
  </si>
  <si>
    <t>b=</t>
  </si>
  <si>
    <t>Stegdicke</t>
  </si>
  <si>
    <t>s=</t>
  </si>
  <si>
    <t>Flanschdicke</t>
  </si>
  <si>
    <t>t=</t>
  </si>
  <si>
    <t>Wichte des Material</t>
  </si>
  <si>
    <t>γ=</t>
  </si>
  <si>
    <t>[kg/m³]</t>
  </si>
  <si>
    <t>Fläche des Querschnitts</t>
  </si>
  <si>
    <t>A=</t>
  </si>
  <si>
    <t>[cm²]</t>
  </si>
  <si>
    <t>Flächenträgheitsmoment um y-y</t>
  </si>
  <si>
    <r>
      <t>I</t>
    </r>
    <r>
      <rPr>
        <sz val="6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</si>
  <si>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 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</si>
  <si>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</si>
  <si>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sz val="6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</si>
  <si>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Querschnitt:</t>
  </si>
  <si>
    <t>Position der 
Einzellast 1 x1</t>
  </si>
  <si>
    <t>Position der 
Einzellast 2 x2</t>
  </si>
  <si>
    <t>Gesamtlänge
Brücke</t>
  </si>
  <si>
    <r>
      <t>Eigengewicht u.
Auflast q</t>
    </r>
    <r>
      <rPr>
        <sz val="6"/>
        <color rgb="FF000000"/>
        <rFont val="Calibri"/>
        <family val="2"/>
        <charset val="1"/>
      </rPr>
      <t>z</t>
    </r>
    <r>
      <rPr>
        <sz val="8"/>
        <color rgb="FF000000"/>
        <rFont val="Calibri"/>
        <family val="2"/>
        <charset val="1"/>
      </rPr>
      <t>+p</t>
    </r>
    <r>
      <rPr>
        <sz val="6"/>
        <color rgb="FF000000"/>
        <rFont val="Calibri"/>
        <family val="2"/>
        <charset val="1"/>
      </rPr>
      <t>z</t>
    </r>
  </si>
  <si>
    <r>
      <t>Einzellast 1
P</t>
    </r>
    <r>
      <rPr>
        <sz val="6"/>
        <color rgb="FF000000"/>
        <rFont val="Calibri"/>
        <family val="2"/>
        <charset val="1"/>
      </rPr>
      <t>z1</t>
    </r>
  </si>
  <si>
    <r>
      <t>Einzellast 2
P</t>
    </r>
    <r>
      <rPr>
        <sz val="6"/>
        <color rgb="FF000000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</si>
  <si>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</si>
  <si>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</si>
  <si>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</si>
  <si>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sz val="6"/>
        <color rgb="FF000000"/>
        <rFont val="Calibri"/>
        <family val="2"/>
        <charset val="1"/>
      </rPr>
      <t>d</t>
    </r>
  </si>
  <si>
    <r>
      <t>M</t>
    </r>
    <r>
      <rPr>
        <sz val="6"/>
        <color rgb="FF000000"/>
        <rFont val="Calibri"/>
        <family val="2"/>
        <charset val="1"/>
      </rPr>
      <t>z1</t>
    </r>
  </si>
  <si>
    <r>
      <t>M</t>
    </r>
    <r>
      <rPr>
        <sz val="6"/>
        <color rgb="FF000000"/>
        <rFont val="Calibri"/>
        <family val="2"/>
        <charset val="1"/>
      </rPr>
      <t>z2</t>
    </r>
  </si>
  <si>
    <r>
      <t>M</t>
    </r>
    <r>
      <rPr>
        <sz val="6"/>
        <color rgb="FF000000"/>
        <rFont val="Calibri"/>
        <family val="2"/>
        <charset val="1"/>
      </rPr>
      <t>ges</t>
    </r>
  </si>
  <si>
    <t>an der Stelle 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</si>
</sst>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"/>
    <numFmt numFmtId="166" formatCode="0.00"/>
    <numFmt numFmtId="167" formatCode="_-* #,##0.00_-;\-* #,##0.00_-;_-* \-??_-;_-@_-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4"/>
      <color rgb="FF000000"/>
      <name val="Calibri"/>
      <family val="2"/>
      <charset val="1"/>
    </font>
    <font>
      <i val="true"/>
      <u val="single"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1"/>
      <color rgb="FF3F3F76"/>
      <name val="Calibri"/>
      <family val="2"/>
      <charset val="1"/>
    </font>
    <font>
      <sz val="6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006100"/>
      <name val="Calibri"/>
      <family val="2"/>
      <charset val="1"/>
    </font>
    <font>
      <sz val="10"/>
      <color rgb="FF000000"/>
      <name val="Calibri"/>
      <family val="2"/>
    </font>
    <font>
      <vertAlign val="superscript"/>
      <sz val="11"/>
      <color rgb="FF000000"/>
      <name val="Calibri"/>
      <family val="2"/>
      <charset val="1"/>
    </font>
    <font>
      <u val="single"/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CC99"/>
        <bgColor rgb="FFEEECE1"/>
      </patternFill>
    </fill>
    <fill>
      <patternFill patternType="solid">
        <fgColor rgb="FFC6EFCE"/>
        <bgColor rgb="FFCCFFFF"/>
      </patternFill>
    </fill>
    <fill>
      <patternFill patternType="solid">
        <fgColor rgb="FFEEECE1"/>
        <bgColor rgb="FFFFFFFF"/>
      </patternFill>
    </fill>
    <fill>
      <patternFill patternType="solid">
        <fgColor rgb="FFFFFFFF"/>
        <bgColor rgb="FFEEECE1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10" fillId="3" borderId="0" applyFont="true" applyBorder="false" applyAlignment="true" applyProtection="false">
      <alignment horizontal="general" vertical="bottom" textRotation="0" wrapText="false" indent="0" shrinkToFit="false"/>
    </xf>
  </cellStyleXfs>
  <cellXfs count="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4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4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4" borderId="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5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5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7" fillId="2" borderId="9" xfId="2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5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0" fillId="5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0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0" borderId="0" xfId="0" applyFont="fals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6" fontId="7" fillId="2" borderId="9" xfId="2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2" borderId="9" xfId="2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7" fillId="2" borderId="9" xfId="2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5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5" borderId="1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5" borderId="1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13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10" fillId="3" borderId="9" xfId="21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9" fillId="5" borderId="1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10" fillId="3" borderId="9" xfId="21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5" fillId="4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4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4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4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4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4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0" fillId="3" borderId="9" xfId="21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4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4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4" borderId="1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4" fillId="4" borderId="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4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5" fontId="14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6" fontId="14" fillId="0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4" fillId="0" borderId="9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4" fillId="0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4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Input" xfId="20" builtinId="53" customBuiltin="true"/>
    <cellStyle name="Excel Built-in Good" xfId="21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C0C0C0"/>
      <rgbColor rgb="FF7F7F7F"/>
      <rgbColor rgb="FF9999FF"/>
      <rgbColor rgb="FFBE4B48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4A7EBB"/>
      <rgbColor rgb="FF33CCCC"/>
      <rgbColor rgb="FF98B855"/>
      <rgbColor rgb="FFFFCC00"/>
      <rgbColor rgb="FFFF9900"/>
      <rgbColor rgb="FFFF6600"/>
      <rgbColor rgb="FF7D5FA0"/>
      <rgbColor rgb="FF878787"/>
      <rgbColor rgb="FF003366"/>
      <rgbColor rgb="FF339966"/>
      <rgbColor rgb="FF003300"/>
      <rgbColor rgb="FF333300"/>
      <rgbColor rgb="FF993300"/>
      <rgbColor rgb="FF993366"/>
      <rgbColor rgb="FF3F3F76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"Md [Nm]"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moment!$I$7:$I$77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moment!$E$7:$E$77</c:f>
              <c:numCache>
                <c:formatCode>General</c:formatCode>
                <c:ptCount val="71"/>
                <c:pt idx="0">
                  <c:v>0</c:v>
                </c:pt>
                <c:pt idx="1">
                  <c:v>5687.16906</c:v>
                </c:pt>
                <c:pt idx="2">
                  <c:v>11209.49264</c:v>
                </c:pt>
                <c:pt idx="3">
                  <c:v>16566.97074</c:v>
                </c:pt>
                <c:pt idx="4">
                  <c:v>21759.60336</c:v>
                </c:pt>
                <c:pt idx="5">
                  <c:v>26787.3905</c:v>
                </c:pt>
                <c:pt idx="6">
                  <c:v>31650.33216</c:v>
                </c:pt>
                <c:pt idx="7">
                  <c:v>36348.42834</c:v>
                </c:pt>
                <c:pt idx="8">
                  <c:v>40881.67904</c:v>
                </c:pt>
                <c:pt idx="9">
                  <c:v>45250.08426</c:v>
                </c:pt>
                <c:pt idx="10">
                  <c:v>49453.644</c:v>
                </c:pt>
                <c:pt idx="11">
                  <c:v>53492.35826</c:v>
                </c:pt>
                <c:pt idx="12">
                  <c:v>57366.22704</c:v>
                </c:pt>
                <c:pt idx="13">
                  <c:v>61075.25034</c:v>
                </c:pt>
                <c:pt idx="14">
                  <c:v>64619.42816</c:v>
                </c:pt>
                <c:pt idx="15">
                  <c:v>67998.7605</c:v>
                </c:pt>
                <c:pt idx="16">
                  <c:v>71213.24736</c:v>
                </c:pt>
                <c:pt idx="17">
                  <c:v>74262.88874</c:v>
                </c:pt>
                <c:pt idx="18">
                  <c:v>77147.68464</c:v>
                </c:pt>
                <c:pt idx="19">
                  <c:v>79867.63506</c:v>
                </c:pt>
                <c:pt idx="20">
                  <c:v>82422.74</c:v>
                </c:pt>
                <c:pt idx="21">
                  <c:v>84812.99946</c:v>
                </c:pt>
                <c:pt idx="22">
                  <c:v>87038.41344</c:v>
                </c:pt>
                <c:pt idx="23">
                  <c:v>89098.98194</c:v>
                </c:pt>
                <c:pt idx="24">
                  <c:v>90994.70496</c:v>
                </c:pt>
                <c:pt idx="25">
                  <c:v>92725.5825</c:v>
                </c:pt>
                <c:pt idx="26">
                  <c:v>94291.61456</c:v>
                </c:pt>
                <c:pt idx="27">
                  <c:v>95692.80114</c:v>
                </c:pt>
                <c:pt idx="28">
                  <c:v>96929.14224</c:v>
                </c:pt>
                <c:pt idx="29">
                  <c:v>98000.63786</c:v>
                </c:pt>
                <c:pt idx="30">
                  <c:v>98907.288</c:v>
                </c:pt>
                <c:pt idx="31">
                  <c:v>99649.09266</c:v>
                </c:pt>
                <c:pt idx="32">
                  <c:v>100226.05184</c:v>
                </c:pt>
                <c:pt idx="33">
                  <c:v>100638.16554</c:v>
                </c:pt>
                <c:pt idx="34">
                  <c:v>100885.43376</c:v>
                </c:pt>
                <c:pt idx="35">
                  <c:v>100967.8565</c:v>
                </c:pt>
                <c:pt idx="36">
                  <c:v>100885.43376</c:v>
                </c:pt>
                <c:pt idx="37">
                  <c:v>100638.16554</c:v>
                </c:pt>
                <c:pt idx="38">
                  <c:v>100226.05184</c:v>
                </c:pt>
                <c:pt idx="39">
                  <c:v>99649.09266</c:v>
                </c:pt>
                <c:pt idx="40">
                  <c:v>98907.288</c:v>
                </c:pt>
                <c:pt idx="41">
                  <c:v>98000.63786</c:v>
                </c:pt>
                <c:pt idx="42">
                  <c:v>96929.14224</c:v>
                </c:pt>
                <c:pt idx="43">
                  <c:v>95692.80114</c:v>
                </c:pt>
                <c:pt idx="44">
                  <c:v>94291.61456</c:v>
                </c:pt>
                <c:pt idx="45">
                  <c:v>92725.5825</c:v>
                </c:pt>
                <c:pt idx="46">
                  <c:v>90994.70496</c:v>
                </c:pt>
                <c:pt idx="47">
                  <c:v>89098.98194</c:v>
                </c:pt>
                <c:pt idx="48">
                  <c:v>87038.41344</c:v>
                </c:pt>
                <c:pt idx="49">
                  <c:v>84812.99946</c:v>
                </c:pt>
                <c:pt idx="50">
                  <c:v>82422.7400000001</c:v>
                </c:pt>
                <c:pt idx="51">
                  <c:v>79867.6350600001</c:v>
                </c:pt>
                <c:pt idx="52">
                  <c:v>77147.6846400001</c:v>
                </c:pt>
                <c:pt idx="53">
                  <c:v>74262.8887400001</c:v>
                </c:pt>
                <c:pt idx="54">
                  <c:v>71213.2473600001</c:v>
                </c:pt>
                <c:pt idx="55">
                  <c:v>67998.7605000001</c:v>
                </c:pt>
                <c:pt idx="56">
                  <c:v>64619.4281600001</c:v>
                </c:pt>
                <c:pt idx="57">
                  <c:v>61075.2503400002</c:v>
                </c:pt>
                <c:pt idx="58">
                  <c:v>57366.2270400002</c:v>
                </c:pt>
                <c:pt idx="59">
                  <c:v>53492.3582600002</c:v>
                </c:pt>
                <c:pt idx="60">
                  <c:v>49453.6440000002</c:v>
                </c:pt>
                <c:pt idx="61">
                  <c:v>45250.0842600003</c:v>
                </c:pt>
                <c:pt idx="62">
                  <c:v>40881.6790400003</c:v>
                </c:pt>
                <c:pt idx="63">
                  <c:v>36348.4283400003</c:v>
                </c:pt>
                <c:pt idx="64">
                  <c:v>31650.3321600003</c:v>
                </c:pt>
                <c:pt idx="65">
                  <c:v>26787.3905000003</c:v>
                </c:pt>
                <c:pt idx="66">
                  <c:v>21759.6033600004</c:v>
                </c:pt>
                <c:pt idx="67">
                  <c:v>16566.9707400004</c:v>
                </c:pt>
                <c:pt idx="68">
                  <c:v>11209.4926400004</c:v>
                </c:pt>
                <c:pt idx="69">
                  <c:v>5687.16906000048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"Mz1 [Nm]"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moment!$I$7:$I$77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moment!$F$7:$F$77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"Mz2 [Nm]"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moment!$I$7:$I$77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moment!$G$7:$G$77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"Mges [Nm]"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moment!$I$7:$I$77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moment!$H$7:$H$77</c:f>
              <c:numCache>
                <c:formatCode>General</c:formatCode>
                <c:ptCount val="71"/>
                <c:pt idx="0">
                  <c:v>0</c:v>
                </c:pt>
                <c:pt idx="1">
                  <c:v>11258.5976314286</c:v>
                </c:pt>
                <c:pt idx="2">
                  <c:v>22352.3497828571</c:v>
                </c:pt>
                <c:pt idx="3">
                  <c:v>33281.2564542857</c:v>
                </c:pt>
                <c:pt idx="4">
                  <c:v>44045.3176457143</c:v>
                </c:pt>
                <c:pt idx="5">
                  <c:v>54644.5333571428</c:v>
                </c:pt>
                <c:pt idx="6">
                  <c:v>65078.9035885714</c:v>
                </c:pt>
                <c:pt idx="7">
                  <c:v>75348.42834</c:v>
                </c:pt>
                <c:pt idx="8">
                  <c:v>85453.1076114286</c:v>
                </c:pt>
                <c:pt idx="9">
                  <c:v>95392.9414028571</c:v>
                </c:pt>
                <c:pt idx="10">
                  <c:v>105167.929714286</c:v>
                </c:pt>
                <c:pt idx="11">
                  <c:v>110778.072545714</c:v>
                </c:pt>
                <c:pt idx="12">
                  <c:v>116223.369897143</c:v>
                </c:pt>
                <c:pt idx="13">
                  <c:v>121503.821768571</c:v>
                </c:pt>
                <c:pt idx="14">
                  <c:v>126619.42816</c:v>
                </c:pt>
                <c:pt idx="15">
                  <c:v>131570.189071429</c:v>
                </c:pt>
                <c:pt idx="16">
                  <c:v>136356.104502857</c:v>
                </c:pt>
                <c:pt idx="17">
                  <c:v>140977.174454286</c:v>
                </c:pt>
                <c:pt idx="18">
                  <c:v>145433.398925714</c:v>
                </c:pt>
                <c:pt idx="19">
                  <c:v>149724.777917143</c:v>
                </c:pt>
                <c:pt idx="20">
                  <c:v>153851.311428571</c:v>
                </c:pt>
                <c:pt idx="21">
                  <c:v>157812.99946</c:v>
                </c:pt>
                <c:pt idx="22">
                  <c:v>161609.842011429</c:v>
                </c:pt>
                <c:pt idx="23">
                  <c:v>165241.839082857</c:v>
                </c:pt>
                <c:pt idx="24">
                  <c:v>168708.990674286</c:v>
                </c:pt>
                <c:pt idx="25">
                  <c:v>172011.296785714</c:v>
                </c:pt>
                <c:pt idx="26">
                  <c:v>175148.757417143</c:v>
                </c:pt>
                <c:pt idx="27">
                  <c:v>178121.372568571</c:v>
                </c:pt>
                <c:pt idx="28">
                  <c:v>180929.14224</c:v>
                </c:pt>
                <c:pt idx="29">
                  <c:v>183572.066431429</c:v>
                </c:pt>
                <c:pt idx="30">
                  <c:v>186050.145142857</c:v>
                </c:pt>
                <c:pt idx="31">
                  <c:v>188363.378374286</c:v>
                </c:pt>
                <c:pt idx="32">
                  <c:v>190511.766125714</c:v>
                </c:pt>
                <c:pt idx="33">
                  <c:v>190495.308397143</c:v>
                </c:pt>
                <c:pt idx="34">
                  <c:v>188314.005188571</c:v>
                </c:pt>
                <c:pt idx="35">
                  <c:v>185967.8565</c:v>
                </c:pt>
                <c:pt idx="36">
                  <c:v>183456.862331429</c:v>
                </c:pt>
                <c:pt idx="37">
                  <c:v>180781.022682857</c:v>
                </c:pt>
                <c:pt idx="38">
                  <c:v>177940.337554286</c:v>
                </c:pt>
                <c:pt idx="39">
                  <c:v>174934.806945714</c:v>
                </c:pt>
                <c:pt idx="40">
                  <c:v>171764.430857143</c:v>
                </c:pt>
                <c:pt idx="41">
                  <c:v>168429.209288571</c:v>
                </c:pt>
                <c:pt idx="42">
                  <c:v>164929.14224</c:v>
                </c:pt>
                <c:pt idx="43">
                  <c:v>161264.229711429</c:v>
                </c:pt>
                <c:pt idx="44">
                  <c:v>157434.471702857</c:v>
                </c:pt>
                <c:pt idx="45">
                  <c:v>153439.868214286</c:v>
                </c:pt>
                <c:pt idx="46">
                  <c:v>149280.419245714</c:v>
                </c:pt>
                <c:pt idx="47">
                  <c:v>144956.124797143</c:v>
                </c:pt>
                <c:pt idx="48">
                  <c:v>140466.984868571</c:v>
                </c:pt>
                <c:pt idx="49">
                  <c:v>135812.99946</c:v>
                </c:pt>
                <c:pt idx="50">
                  <c:v>130994.168571429</c:v>
                </c:pt>
                <c:pt idx="51">
                  <c:v>126010.492202857</c:v>
                </c:pt>
                <c:pt idx="52">
                  <c:v>120861.970354286</c:v>
                </c:pt>
                <c:pt idx="53">
                  <c:v>115548.603025714</c:v>
                </c:pt>
                <c:pt idx="54">
                  <c:v>110070.390217143</c:v>
                </c:pt>
                <c:pt idx="55">
                  <c:v>104427.331928572</c:v>
                </c:pt>
                <c:pt idx="56">
                  <c:v>98619.4281600002</c:v>
                </c:pt>
                <c:pt idx="57">
                  <c:v>92646.6789114288</c:v>
                </c:pt>
                <c:pt idx="58">
                  <c:v>86509.0841828574</c:v>
                </c:pt>
                <c:pt idx="59">
                  <c:v>80206.643974286</c:v>
                </c:pt>
                <c:pt idx="60">
                  <c:v>73739.3582857146</c:v>
                </c:pt>
                <c:pt idx="61">
                  <c:v>67107.2271171433</c:v>
                </c:pt>
                <c:pt idx="62">
                  <c:v>60310.2504685718</c:v>
                </c:pt>
                <c:pt idx="63">
                  <c:v>53348.4283400005</c:v>
                </c:pt>
                <c:pt idx="64">
                  <c:v>46221.7607314291</c:v>
                </c:pt>
                <c:pt idx="65">
                  <c:v>38930.2476428577</c:v>
                </c:pt>
                <c:pt idx="66">
                  <c:v>31473.8890742863</c:v>
                </c:pt>
                <c:pt idx="67">
                  <c:v>23852.6850257149</c:v>
                </c:pt>
                <c:pt idx="68">
                  <c:v>16066.6354971435</c:v>
                </c:pt>
                <c:pt idx="69">
                  <c:v>8115.74048857211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84628009"/>
        <c:axId val="65556302"/>
      </c:lineChart>
      <c:catAx>
        <c:axId val="8462800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65556302"/>
        <c:crosses val="autoZero"/>
        <c:auto val="1"/>
        <c:lblAlgn val="ctr"/>
        <c:lblOffset val="100"/>
      </c:catAx>
      <c:valAx>
        <c:axId val="65556302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84628009"/>
        <c:crosses val="autoZero"/>
      </c:valAx>
      <c:spPr>
        <a:solidFill>
          <a:srgbClr val="ffffff"/>
        </a:solidFill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84240</xdr:colOff>
      <xdr:row>31</xdr:row>
      <xdr:rowOff>38520</xdr:rowOff>
    </xdr:from>
    <xdr:to>
      <xdr:col>5</xdr:col>
      <xdr:colOff>817200</xdr:colOff>
      <xdr:row>46</xdr:row>
      <xdr:rowOff>181080</xdr:rowOff>
    </xdr:to>
    <xdr:graphicFrame>
      <xdr:nvGraphicFramePr>
        <xdr:cNvPr id="0" name="Diagramm 6"/>
        <xdr:cNvGraphicFramePr/>
      </xdr:nvGraphicFramePr>
      <xdr:xfrm>
        <a:off x="345600" y="6008760"/>
        <a:ext cx="5409720" cy="299988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426960</xdr:colOff>
      <xdr:row>29</xdr:row>
      <xdr:rowOff>24120</xdr:rowOff>
    </xdr:from>
    <xdr:to>
      <xdr:col>4</xdr:col>
      <xdr:colOff>492120</xdr:colOff>
      <xdr:row>43</xdr:row>
      <xdr:rowOff>155880</xdr:rowOff>
    </xdr:to>
    <xdr:pic>
      <xdr:nvPicPr>
        <xdr:cNvPr id="1" name="Picture 1" descr=""/>
        <xdr:cNvPicPr/>
      </xdr:nvPicPr>
      <xdr:blipFill>
        <a:blip r:embed="rId1"/>
        <a:srcRect l="22410" t="20475" r="39193" b="20790"/>
        <a:stretch/>
      </xdr:blipFill>
      <xdr:spPr>
        <a:xfrm>
          <a:off x="950040" y="5641920"/>
          <a:ext cx="3440880" cy="27986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4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2" hidden="false" style="0" width="3.70918367346939" collapsed="true"/>
    <col min="3" max="3" hidden="false" style="0" width="37.9948979591837" collapsed="true"/>
    <col min="4" max="4" hidden="false" style="0" width="11.5714285714286" collapsed="true"/>
    <col min="5" max="6" hidden="false" style="0" width="13.0051020408163" collapsed="true"/>
    <col min="7" max="7" hidden="false" style="0" width="3.70918367346939" collapsed="true"/>
    <col min="8" max="16" hidden="false" style="0" width="11.4183673469388" collapsed="true"/>
    <col min="17" max="17" hidden="false" style="0" width="21.8571428571429" collapsed="true"/>
    <col min="18" max="1025" hidden="false" style="0" width="11.4183673469388" collapsed="true"/>
  </cols>
  <sheetData>
    <row r="1" customFormat="false" ht="15" hidden="false" customHeight="false" outlineLevel="0" collapsed="false">
      <c r="A1" s="1"/>
      <c r="B1" s="2"/>
      <c r="C1" s="2"/>
      <c r="D1" s="2"/>
      <c r="E1" s="2"/>
      <c r="F1" s="2"/>
      <c r="G1" s="3"/>
      <c r="H1"/>
    </row>
    <row r="2" customFormat="false" ht="20.1" hidden="false" customHeight="true" outlineLevel="0" collapsed="false">
      <c r="A2" s="4" t="s">
        <v>0</v>
      </c>
      <c r="B2" s="4"/>
      <c r="C2" s="4"/>
      <c r="D2" s="4"/>
      <c r="E2" s="4"/>
      <c r="F2" s="4"/>
      <c r="G2" s="4"/>
    </row>
    <row r="3" customFormat="false" ht="15" hidden="false" customHeight="false" outlineLevel="0" collapsed="false">
      <c r="A3" s="5"/>
      <c r="B3" s="6"/>
      <c r="C3" s="6"/>
      <c r="D3" s="6"/>
      <c r="E3" s="6"/>
      <c r="F3" s="6"/>
      <c r="G3" s="7"/>
    </row>
    <row r="4" customFormat="false" ht="15" hidden="false" customHeight="false" outlineLevel="0" collapsed="false">
      <c r="A4" s="5"/>
      <c r="B4" s="8" t="s">
        <v>1</v>
      </c>
      <c r="C4" s="8"/>
      <c r="D4" s="8"/>
      <c r="E4" s="8"/>
      <c r="F4" s="8"/>
      <c r="G4" s="7"/>
    </row>
    <row r="5" customFormat="false" ht="15" hidden="false" customHeight="false" outlineLevel="0" collapsed="false">
      <c r="A5" s="5"/>
      <c r="B5" s="9"/>
      <c r="C5" s="10"/>
      <c r="D5" s="10"/>
      <c r="E5" s="10"/>
      <c r="F5" s="11"/>
      <c r="G5" s="7"/>
      <c r="O5" s="12"/>
    </row>
    <row r="6" customFormat="false" ht="15" hidden="false" customHeight="false" outlineLevel="0" collapsed="false">
      <c r="A6" s="5"/>
      <c r="B6" s="13"/>
      <c r="C6" s="14" t="s">
        <v>2</v>
      </c>
      <c r="D6" s="15" t="s">
        <v>3</v>
      </c>
      <c r="E6" s="16" t="n">
        <v>14</v>
      </c>
      <c r="F6" s="17" t="s">
        <v>4</v>
      </c>
      <c r="G6" s="7"/>
      <c r="O6" s="18"/>
      <c r="Q6" s="19" t="s">
        <v>5</v>
      </c>
    </row>
    <row r="7" customFormat="false" ht="15" hidden="false" customHeight="false" outlineLevel="0" collapsed="false">
      <c r="A7" s="5"/>
      <c r="B7" s="13"/>
      <c r="C7" s="20"/>
      <c r="D7" s="21"/>
      <c r="E7" s="20"/>
      <c r="F7" s="17"/>
      <c r="G7" s="7"/>
      <c r="O7" s="18"/>
      <c r="Q7" s="22" t="n">
        <v>3.5</v>
      </c>
    </row>
    <row r="8" customFormat="false" ht="15" hidden="false" customHeight="false" outlineLevel="0" collapsed="false">
      <c r="A8" s="5"/>
      <c r="B8" s="13"/>
      <c r="C8" s="20" t="s">
        <v>6</v>
      </c>
      <c r="D8" s="23" t="s">
        <v>7</v>
      </c>
      <c r="E8" s="24" t="n">
        <v>3000</v>
      </c>
      <c r="F8" s="17" t="s">
        <v>8</v>
      </c>
      <c r="G8" s="7"/>
      <c r="O8" s="18"/>
      <c r="Q8" s="22" t="n">
        <v>7</v>
      </c>
    </row>
    <row r="9" customFormat="false" ht="15" hidden="false" customHeight="false" outlineLevel="0" collapsed="false">
      <c r="A9" s="5"/>
      <c r="B9" s="13"/>
      <c r="C9" s="20"/>
      <c r="D9" s="21"/>
      <c r="E9" s="20"/>
      <c r="F9" s="17"/>
      <c r="G9" s="7"/>
      <c r="O9" s="18"/>
      <c r="Q9" s="22" t="n">
        <v>10.5</v>
      </c>
    </row>
    <row r="10" customFormat="false" ht="15" hidden="false" customHeight="false" outlineLevel="0" collapsed="false">
      <c r="A10" s="5"/>
      <c r="B10" s="13"/>
      <c r="C10" s="20" t="s">
        <v>9</v>
      </c>
      <c r="D10" s="21" t="s">
        <v>10</v>
      </c>
      <c r="E10" s="25" t="n">
        <v>20000</v>
      </c>
      <c r="F10" s="17" t="s">
        <v>11</v>
      </c>
      <c r="G10" s="7"/>
      <c r="Q10" s="22" t="n">
        <v>14</v>
      </c>
    </row>
    <row r="11" customFormat="false" ht="15" hidden="false" customHeight="false" outlineLevel="0" collapsed="false">
      <c r="A11" s="5"/>
      <c r="B11" s="13"/>
      <c r="C11" s="20"/>
      <c r="D11" s="21"/>
      <c r="E11" s="20"/>
      <c r="F11" s="17"/>
      <c r="G11" s="7"/>
    </row>
    <row r="12" customFormat="false" ht="15" hidden="false" customHeight="false" outlineLevel="0" collapsed="false">
      <c r="A12" s="5"/>
      <c r="B12" s="13"/>
      <c r="C12" s="14" t="s">
        <v>12</v>
      </c>
      <c r="D12" s="21" t="s">
        <v>13</v>
      </c>
      <c r="E12" s="26" t="n">
        <v>2</v>
      </c>
      <c r="F12" s="17" t="s">
        <v>4</v>
      </c>
      <c r="G12" s="7"/>
      <c r="Q12" s="0" t="s">
        <v>14</v>
      </c>
    </row>
    <row r="13" customFormat="false" ht="15" hidden="false" customHeight="false" outlineLevel="0" collapsed="false">
      <c r="A13" s="5"/>
      <c r="B13" s="13"/>
      <c r="C13" s="20"/>
      <c r="D13" s="21"/>
      <c r="E13" s="20"/>
      <c r="F13" s="17"/>
      <c r="G13" s="7"/>
    </row>
    <row r="14" customFormat="false" ht="15" hidden="false" customHeight="false" outlineLevel="0" collapsed="false">
      <c r="A14" s="5"/>
      <c r="B14" s="13"/>
      <c r="C14" s="14" t="s">
        <v>15</v>
      </c>
      <c r="D14" s="21" t="s">
        <v>16</v>
      </c>
      <c r="E14" s="25" t="n">
        <v>20000</v>
      </c>
      <c r="F14" s="17" t="s">
        <v>11</v>
      </c>
      <c r="G14" s="7"/>
    </row>
    <row r="15" customFormat="false" ht="15" hidden="false" customHeight="false" outlineLevel="0" collapsed="false">
      <c r="A15" s="5"/>
      <c r="B15" s="13"/>
      <c r="C15" s="20"/>
      <c r="D15" s="21"/>
      <c r="E15" s="20"/>
      <c r="F15" s="17"/>
      <c r="G15" s="7"/>
    </row>
    <row r="16" customFormat="false" ht="15" hidden="false" customHeight="false" outlineLevel="0" collapsed="false">
      <c r="A16" s="5"/>
      <c r="B16" s="13"/>
      <c r="C16" s="14" t="s">
        <v>17</v>
      </c>
      <c r="D16" s="21" t="s">
        <v>18</v>
      </c>
      <c r="E16" s="26" t="n">
        <v>6.5</v>
      </c>
      <c r="F16" s="17" t="s">
        <v>4</v>
      </c>
      <c r="G16" s="7"/>
    </row>
    <row r="17" customFormat="false" ht="15" hidden="false" customHeight="false" outlineLevel="0" collapsed="false">
      <c r="A17" s="5"/>
      <c r="B17" s="27"/>
      <c r="C17" s="28"/>
      <c r="D17" s="28"/>
      <c r="E17" s="28"/>
      <c r="F17" s="29"/>
      <c r="G17" s="7"/>
    </row>
    <row r="18" customFormat="false" ht="15" hidden="false" customHeight="false" outlineLevel="0" collapsed="false">
      <c r="A18" s="5"/>
      <c r="B18" s="6"/>
      <c r="C18" s="6"/>
      <c r="D18" s="6"/>
      <c r="E18" s="6"/>
      <c r="F18" s="6"/>
      <c r="G18" s="7"/>
    </row>
    <row r="19" customFormat="false" ht="15" hidden="false" customHeight="false" outlineLevel="0" collapsed="false">
      <c r="A19" s="5"/>
      <c r="B19" s="30"/>
      <c r="C19" s="31" t="s">
        <v>19</v>
      </c>
      <c r="D19" s="32" t="s">
        <v>20</v>
      </c>
      <c r="E19" s="33" t="n">
        <f aca="false">Querschnitt!E23+Eingabe!E8</f>
        <v>4121.137</v>
      </c>
      <c r="F19" s="34" t="s">
        <v>8</v>
      </c>
      <c r="G19" s="7"/>
    </row>
    <row r="20" customFormat="false" ht="15" hidden="false" customHeight="false" outlineLevel="0" collapsed="false">
      <c r="A20" s="5"/>
      <c r="B20" s="35"/>
      <c r="C20" s="35"/>
      <c r="D20" s="35"/>
      <c r="E20" s="35"/>
      <c r="F20" s="35"/>
      <c r="G20" s="7"/>
    </row>
    <row r="21" customFormat="false" ht="15" hidden="false" customHeight="false" outlineLevel="0" collapsed="false">
      <c r="A21" s="5"/>
      <c r="B21" s="8" t="s">
        <v>21</v>
      </c>
      <c r="C21" s="8"/>
      <c r="D21" s="8"/>
      <c r="E21" s="8"/>
      <c r="F21" s="8"/>
      <c r="G21" s="7"/>
    </row>
    <row r="22" customFormat="false" ht="15" hidden="false" customHeight="false" outlineLevel="0" collapsed="false">
      <c r="A22" s="5"/>
      <c r="B22" s="9"/>
      <c r="C22" s="10"/>
      <c r="D22" s="10"/>
      <c r="E22" s="10"/>
      <c r="F22" s="11"/>
      <c r="G22" s="7"/>
    </row>
    <row r="23" customFormat="false" ht="15" hidden="false" customHeight="false" outlineLevel="0" collapsed="false">
      <c r="A23" s="5"/>
      <c r="B23" s="13"/>
      <c r="C23" s="20" t="s">
        <v>22</v>
      </c>
      <c r="D23" s="21" t="s">
        <v>23</v>
      </c>
      <c r="E23" s="36" t="n">
        <f aca="false">MAX(Moment!H7:H77)</f>
        <v>190511.766125714</v>
      </c>
      <c r="F23" s="37" t="s">
        <v>24</v>
      </c>
      <c r="G23" s="7"/>
    </row>
    <row r="24" customFormat="false" ht="15" hidden="false" customHeight="false" outlineLevel="0" collapsed="false">
      <c r="A24" s="5"/>
      <c r="B24" s="13"/>
      <c r="C24" s="20"/>
      <c r="D24" s="21"/>
      <c r="E24" s="20"/>
      <c r="F24" s="17"/>
      <c r="G24" s="7"/>
    </row>
    <row r="25" customFormat="false" ht="15" hidden="false" customHeight="false" outlineLevel="0" collapsed="false">
      <c r="A25" s="5"/>
      <c r="B25" s="13"/>
      <c r="C25" s="20" t="s">
        <v>25</v>
      </c>
      <c r="D25" s="38" t="s">
        <v>26</v>
      </c>
      <c r="E25" s="33" t="n">
        <f aca="false">(E23/Querschnitt!E21)*(Querschnitt!E6/2)</f>
        <v>118.150348413845</v>
      </c>
      <c r="F25" s="37" t="s">
        <v>27</v>
      </c>
      <c r="G25" s="7"/>
    </row>
    <row r="26" customFormat="false" ht="15" hidden="false" customHeight="false" outlineLevel="0" collapsed="false">
      <c r="A26" s="5"/>
      <c r="B26" s="13"/>
      <c r="C26" s="20"/>
      <c r="D26" s="21"/>
      <c r="E26" s="20"/>
      <c r="F26" s="17"/>
      <c r="G26" s="7"/>
    </row>
    <row r="27" customFormat="false" ht="15" hidden="false" customHeight="false" outlineLevel="0" collapsed="false">
      <c r="A27" s="5"/>
      <c r="B27" s="13"/>
      <c r="C27" s="20" t="s">
        <v>28</v>
      </c>
      <c r="D27" s="21" t="s">
        <v>29</v>
      </c>
      <c r="E27" s="33" t="n">
        <f aca="false">VLOOKUP(E23,Moment!H7:I77,2,0)</f>
        <v>6.4</v>
      </c>
      <c r="F27" s="37" t="s">
        <v>4</v>
      </c>
      <c r="G27" s="7"/>
    </row>
    <row r="28" customFormat="false" ht="15" hidden="false" customHeight="false" outlineLevel="0" collapsed="false">
      <c r="A28" s="5"/>
      <c r="B28" s="27"/>
      <c r="C28" s="28"/>
      <c r="D28" s="28"/>
      <c r="E28" s="28"/>
      <c r="F28" s="29"/>
      <c r="G28" s="7"/>
    </row>
    <row r="29" customFormat="false" ht="15" hidden="false" customHeight="false" outlineLevel="0" collapsed="false">
      <c r="A29" s="5"/>
      <c r="B29" s="35"/>
      <c r="C29" s="35"/>
      <c r="D29" s="35"/>
      <c r="E29" s="35"/>
      <c r="F29" s="35"/>
      <c r="G29" s="7"/>
    </row>
    <row r="30" customFormat="false" ht="15" hidden="false" customHeight="false" outlineLevel="0" collapsed="false">
      <c r="A30" s="5"/>
      <c r="B30" s="39" t="s">
        <v>30</v>
      </c>
      <c r="C30" s="39"/>
      <c r="D30" s="39"/>
      <c r="E30" s="39"/>
      <c r="F30" s="39"/>
      <c r="G30" s="7"/>
    </row>
    <row r="31" customFormat="false" ht="15" hidden="false" customHeight="false" outlineLevel="0" collapsed="false">
      <c r="A31" s="5"/>
      <c r="B31" s="9"/>
      <c r="C31" s="10"/>
      <c r="D31" s="10"/>
      <c r="E31" s="10"/>
      <c r="F31" s="11"/>
      <c r="G31" s="7"/>
    </row>
    <row r="32" customFormat="false" ht="15" hidden="false" customHeight="false" outlineLevel="0" collapsed="false">
      <c r="A32" s="5"/>
      <c r="B32" s="13"/>
      <c r="C32" s="20"/>
      <c r="D32" s="20"/>
      <c r="E32" s="20"/>
      <c r="F32" s="17"/>
      <c r="G32" s="7"/>
    </row>
    <row r="33" customFormat="false" ht="15" hidden="false" customHeight="false" outlineLevel="0" collapsed="false">
      <c r="A33" s="5"/>
      <c r="B33" s="13"/>
      <c r="C33" s="20"/>
      <c r="D33" s="20"/>
      <c r="E33" s="20"/>
      <c r="F33" s="17"/>
      <c r="G33" s="7"/>
    </row>
    <row r="34" customFormat="false" ht="15" hidden="false" customHeight="false" outlineLevel="0" collapsed="false">
      <c r="A34" s="5"/>
      <c r="B34" s="13"/>
      <c r="C34" s="20"/>
      <c r="D34" s="20"/>
      <c r="E34" s="20"/>
      <c r="F34" s="17"/>
      <c r="G34" s="7"/>
    </row>
    <row r="35" customFormat="false" ht="15" hidden="false" customHeight="false" outlineLevel="0" collapsed="false">
      <c r="A35" s="5"/>
      <c r="B35" s="13"/>
      <c r="C35" s="20"/>
      <c r="D35" s="20"/>
      <c r="E35" s="20"/>
      <c r="F35" s="17"/>
      <c r="G35" s="7"/>
    </row>
    <row r="36" customFormat="false" ht="15" hidden="false" customHeight="false" outlineLevel="0" collapsed="false">
      <c r="A36" s="5"/>
      <c r="B36" s="13"/>
      <c r="C36" s="20"/>
      <c r="D36" s="20"/>
      <c r="E36" s="20"/>
      <c r="F36" s="17"/>
      <c r="G36" s="7"/>
    </row>
    <row r="37" customFormat="false" ht="15" hidden="false" customHeight="false" outlineLevel="0" collapsed="false">
      <c r="A37" s="5"/>
      <c r="B37" s="13"/>
      <c r="C37" s="20"/>
      <c r="D37" s="20"/>
      <c r="E37" s="20"/>
      <c r="F37" s="17"/>
      <c r="G37" s="7"/>
    </row>
    <row r="38" customFormat="false" ht="15" hidden="false" customHeight="false" outlineLevel="0" collapsed="false">
      <c r="A38" s="5"/>
      <c r="B38" s="13"/>
      <c r="C38" s="20"/>
      <c r="D38" s="20"/>
      <c r="E38" s="20"/>
      <c r="F38" s="17"/>
      <c r="G38" s="7"/>
    </row>
    <row r="39" customFormat="false" ht="15" hidden="false" customHeight="false" outlineLevel="0" collapsed="false">
      <c r="A39" s="5"/>
      <c r="B39" s="13"/>
      <c r="C39" s="20"/>
      <c r="D39" s="20"/>
      <c r="E39" s="20"/>
      <c r="F39" s="17"/>
      <c r="G39" s="7"/>
    </row>
    <row r="40" customFormat="false" ht="15" hidden="false" customHeight="false" outlineLevel="0" collapsed="false">
      <c r="A40" s="5"/>
      <c r="B40" s="13"/>
      <c r="C40" s="20"/>
      <c r="D40" s="20"/>
      <c r="E40" s="20"/>
      <c r="F40" s="17"/>
      <c r="G40" s="7"/>
    </row>
    <row r="41" customFormat="false" ht="15" hidden="false" customHeight="false" outlineLevel="0" collapsed="false">
      <c r="A41" s="5"/>
      <c r="B41" s="13"/>
      <c r="C41" s="20"/>
      <c r="D41" s="20"/>
      <c r="E41" s="20"/>
      <c r="F41" s="17"/>
      <c r="G41" s="7"/>
    </row>
    <row r="42" customFormat="false" ht="15" hidden="false" customHeight="false" outlineLevel="0" collapsed="false">
      <c r="A42" s="5"/>
      <c r="B42" s="13"/>
      <c r="C42" s="20"/>
      <c r="D42" s="20"/>
      <c r="E42" s="20"/>
      <c r="F42" s="17"/>
      <c r="G42" s="7"/>
    </row>
    <row r="43" customFormat="false" ht="15" hidden="false" customHeight="false" outlineLevel="0" collapsed="false">
      <c r="A43" s="5"/>
      <c r="B43" s="13"/>
      <c r="C43" s="20"/>
      <c r="D43" s="20"/>
      <c r="E43" s="20"/>
      <c r="F43" s="17"/>
      <c r="G43" s="7"/>
    </row>
    <row r="44" customFormat="false" ht="15" hidden="false" customHeight="false" outlineLevel="0" collapsed="false">
      <c r="A44" s="5"/>
      <c r="B44" s="13"/>
      <c r="C44" s="20"/>
      <c r="D44" s="20"/>
      <c r="E44" s="20"/>
      <c r="F44" s="17"/>
      <c r="G44" s="7"/>
    </row>
    <row r="45" customFormat="false" ht="15" hidden="false" customHeight="false" outlineLevel="0" collapsed="false">
      <c r="A45" s="5"/>
      <c r="B45" s="13"/>
      <c r="C45" s="20"/>
      <c r="D45" s="20"/>
      <c r="E45" s="20"/>
      <c r="F45" s="17"/>
      <c r="G45" s="7"/>
    </row>
    <row r="46" customFormat="false" ht="15" hidden="false" customHeight="false" outlineLevel="0" collapsed="false">
      <c r="A46" s="5"/>
      <c r="B46" s="13"/>
      <c r="C46" s="20"/>
      <c r="D46" s="20"/>
      <c r="E46" s="20"/>
      <c r="F46" s="17"/>
      <c r="G46" s="7"/>
    </row>
    <row r="47" customFormat="false" ht="15" hidden="false" customHeight="false" outlineLevel="0" collapsed="false">
      <c r="A47" s="5"/>
      <c r="B47" s="13"/>
      <c r="C47" s="20"/>
      <c r="D47" s="20"/>
      <c r="E47" s="20"/>
      <c r="F47" s="17"/>
      <c r="G47" s="7"/>
    </row>
    <row r="48" customFormat="false" ht="15" hidden="false" customHeight="false" outlineLevel="0" collapsed="false">
      <c r="A48" s="5"/>
      <c r="B48" s="27"/>
      <c r="C48" s="28"/>
      <c r="D48" s="28"/>
      <c r="E48" s="28"/>
      <c r="F48" s="29"/>
      <c r="G48" s="7"/>
    </row>
    <row r="49" customFormat="false" ht="15" hidden="false" customHeight="false" outlineLevel="0" collapsed="false">
      <c r="A49" s="40"/>
      <c r="B49" s="41"/>
      <c r="C49" s="41"/>
      <c r="D49" s="41"/>
      <c r="E49" s="41"/>
      <c r="F49" s="41"/>
      <c r="G49" s="42"/>
    </row>
  </sheetData>
  <sheetProtection sheet="false"/>
  <mergeCells count="4">
    <mergeCell ref="A2:G2"/>
    <mergeCell ref="B4:F4"/>
    <mergeCell ref="B21:F21"/>
    <mergeCell ref="B30:F30"/>
  </mergeCells>
  <dataValidations count="6">
    <dataValidation allowBlank="true" error="Die angegebene Länge ist entweder größer als die Trägerlänge oder kleiner Null." errorTitle="Position ungültig" operator="between" prompt="Bitte geben Sie die Position der Einzellast Pz1 an." promptTitle="Position Einzelast Pz1" showDropDown="false" showErrorMessage="true" showInputMessage="true" sqref="E12" type="decimal">
      <formula1>0</formula1>
      <formula2>E6</formula2>
    </dataValidation>
    <dataValidation allowBlank="true" error="Die angegebene Länge ist entweder größer als die Trägerlänge oder kleiner Null." errorTitle="Position ungültig" operator="between" prompt="Bitte geben Sie die Position der Einzellast Pz2 an." promptTitle="Position Einzelast Pz2" showDropDown="false" showErrorMessage="true" showInputMessage="true" sqref="E16" type="decimal">
      <formula1>0</formula1>
      <formula2>E6</formula2>
    </dataValidation>
    <dataValidation allowBlank="true" error="Sie haben einen negativen Wert oder keinen Betrag für die Auflast eingegeben. " errorTitle="Negative Eingabe" operator="greaterThanOrEqual" prompt="Bitte wählen Sie eine Auflast." promptTitle="Auflast" showDropDown="false" showErrorMessage="true" showInputMessage="true" sqref="E8" type="decimal">
      <formula1>0</formula1>
      <formula2>0</formula2>
    </dataValidation>
    <dataValidation allowBlank="true" error="Sie haben einen negativen Wert oder keinen Betrag für die Einzellast eingegeben. " errorTitle="Negative Eingabe" operator="greaterThanOrEqual" prompt="Bitte wählen Sie einen Wert für die Einzellast Pz1." promptTitle="Einzellast Pz1" showDropDown="false" showErrorMessage="true" showInputMessage="true" sqref="E10" type="decimal">
      <formula1>0</formula1>
      <formula2>0</formula2>
    </dataValidation>
    <dataValidation allowBlank="true" error="Sie haben einen negativen Wert oder keinen Betrag für die Einzellast eingegeben. " errorTitle="Negative Eingabe" operator="greaterThanOrEqual" prompt="Bitte wählen Sie einen Wert für die Einzellast Pz1." promptTitle="Einzellast Pz2" showDropDown="false" showErrorMessage="true" showInputMessage="true" sqref="E14" type="decimal">
      <formula1>0</formula1>
      <formula2>0</formula2>
    </dataValidation>
    <dataValidation allowBlank="true" error="Bitte entnehmen Sie sich eine Trägerlänge aus der Drop-Down Liste!" errorTitle="Ungültige Trägerlänge" operator="between" showDropDown="false" showErrorMessage="true" showInputMessage="true" sqref="E6" type="list">
      <formula1>$Q$7:$Q$10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4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2" hidden="false" style="0" width="3.70918367346939" collapsed="true"/>
    <col min="3" max="3" hidden="false" style="0" width="36.4183673469388" collapsed="true"/>
    <col min="4" max="4" hidden="false" style="0" width="11.4183673469388" collapsed="true"/>
    <col min="5" max="5" hidden="false" style="0" width="13.0051020408163" collapsed="true"/>
    <col min="6" max="6" hidden="false" style="0" width="14.0051020408163" collapsed="true"/>
    <col min="7" max="7" hidden="false" style="0" width="3.70918367346939" collapsed="true"/>
    <col min="8" max="10" hidden="false" style="0" width="11.4183673469388" collapsed="true"/>
    <col min="11" max="11" hidden="false" style="0" width="20.7091836734694" collapsed="true"/>
    <col min="12" max="1025" hidden="false" style="0" width="11.4183673469388" collapsed="true"/>
  </cols>
  <sheetData>
    <row r="1" customFormat="false" ht="15" hidden="false" customHeight="false" outlineLevel="0" collapsed="false">
      <c r="A1" s="1"/>
      <c r="B1" s="2"/>
      <c r="C1" s="2"/>
      <c r="D1" s="2"/>
      <c r="E1" s="2"/>
      <c r="F1" s="2"/>
      <c r="G1" s="3"/>
      <c r="H1"/>
    </row>
    <row r="2" customFormat="false" ht="20.1" hidden="false" customHeight="true" outlineLevel="0" collapsed="false">
      <c r="A2" s="43"/>
      <c r="B2" s="44" t="s">
        <v>31</v>
      </c>
      <c r="C2" s="44"/>
      <c r="D2" s="44"/>
      <c r="E2" s="44"/>
      <c r="F2" s="44"/>
      <c r="G2" s="45"/>
    </row>
    <row r="3" customFormat="false" ht="15" hidden="false" customHeight="false" outlineLevel="0" collapsed="false">
      <c r="A3" s="5"/>
      <c r="B3" s="6"/>
      <c r="C3" s="6"/>
      <c r="D3" s="6"/>
      <c r="E3" s="6"/>
      <c r="F3" s="6"/>
      <c r="G3" s="7"/>
    </row>
    <row r="4" customFormat="false" ht="15" hidden="false" customHeight="false" outlineLevel="0" collapsed="false">
      <c r="A4" s="5"/>
      <c r="B4" s="39" t="s">
        <v>1</v>
      </c>
      <c r="C4" s="39"/>
      <c r="D4" s="39"/>
      <c r="E4" s="39"/>
      <c r="F4" s="39"/>
      <c r="G4" s="7"/>
    </row>
    <row r="5" customFormat="false" ht="15" hidden="false" customHeight="false" outlineLevel="0" collapsed="false">
      <c r="A5" s="5"/>
      <c r="B5" s="9"/>
      <c r="C5" s="10"/>
      <c r="D5" s="10"/>
      <c r="E5" s="10"/>
      <c r="F5" s="11"/>
      <c r="G5" s="7"/>
    </row>
    <row r="6" customFormat="false" ht="15" hidden="false" customHeight="false" outlineLevel="0" collapsed="false">
      <c r="A6" s="5"/>
      <c r="B6" s="13"/>
      <c r="C6" s="20" t="s">
        <v>32</v>
      </c>
      <c r="D6" s="21" t="s">
        <v>33</v>
      </c>
      <c r="E6" s="25" t="n">
        <v>30</v>
      </c>
      <c r="F6" s="17" t="s">
        <v>34</v>
      </c>
      <c r="G6" s="7"/>
      <c r="K6" s="0" t="s">
        <v>35</v>
      </c>
    </row>
    <row r="7" customFormat="false" ht="15" hidden="false" customHeight="false" outlineLevel="0" collapsed="false">
      <c r="A7" s="5"/>
      <c r="B7" s="13"/>
      <c r="C7" s="20"/>
      <c r="D7" s="21"/>
      <c r="E7" s="20"/>
      <c r="F7" s="17"/>
      <c r="G7" s="7"/>
    </row>
    <row r="8" customFormat="false" ht="15" hidden="false" customHeight="false" outlineLevel="0" collapsed="false">
      <c r="A8" s="5"/>
      <c r="B8" s="13"/>
      <c r="C8" s="20" t="s">
        <v>36</v>
      </c>
      <c r="D8" s="21" t="s">
        <v>37</v>
      </c>
      <c r="E8" s="25" t="n">
        <v>30</v>
      </c>
      <c r="F8" s="17" t="s">
        <v>34</v>
      </c>
      <c r="G8" s="7"/>
    </row>
    <row r="9" customFormat="false" ht="15" hidden="false" customHeight="false" outlineLevel="0" collapsed="false">
      <c r="A9" s="5"/>
      <c r="B9" s="13"/>
      <c r="C9" s="20"/>
      <c r="D9" s="21"/>
      <c r="E9" s="20"/>
      <c r="F9" s="17"/>
      <c r="G9" s="7"/>
    </row>
    <row r="10" customFormat="false" ht="15" hidden="false" customHeight="false" outlineLevel="0" collapsed="false">
      <c r="A10" s="5"/>
      <c r="B10" s="13"/>
      <c r="C10" s="20" t="s">
        <v>38</v>
      </c>
      <c r="D10" s="21" t="s">
        <v>39</v>
      </c>
      <c r="E10" s="26" t="n">
        <v>1.1</v>
      </c>
      <c r="F10" s="17" t="s">
        <v>34</v>
      </c>
      <c r="G10" s="7"/>
    </row>
    <row r="11" customFormat="false" ht="15" hidden="false" customHeight="false" outlineLevel="0" collapsed="false">
      <c r="A11" s="5"/>
      <c r="B11" s="13"/>
      <c r="C11" s="20"/>
      <c r="D11" s="21"/>
      <c r="E11" s="20"/>
      <c r="F11" s="17"/>
      <c r="G11" s="7"/>
    </row>
    <row r="12" customFormat="false" ht="15" hidden="false" customHeight="false" outlineLevel="0" collapsed="false">
      <c r="A12" s="5"/>
      <c r="B12" s="13"/>
      <c r="C12" s="20" t="s">
        <v>40</v>
      </c>
      <c r="D12" s="21" t="s">
        <v>41</v>
      </c>
      <c r="E12" s="24" t="n">
        <v>1.9</v>
      </c>
      <c r="F12" s="17" t="s">
        <v>34</v>
      </c>
      <c r="G12" s="7"/>
    </row>
    <row r="13" customFormat="false" ht="15" hidden="false" customHeight="false" outlineLevel="0" collapsed="false">
      <c r="A13" s="5"/>
      <c r="B13" s="13"/>
      <c r="C13" s="20"/>
      <c r="D13" s="21"/>
      <c r="E13" s="20"/>
      <c r="F13" s="17"/>
      <c r="G13" s="7"/>
    </row>
    <row r="14" customFormat="false" ht="15" hidden="false" customHeight="false" outlineLevel="0" collapsed="false">
      <c r="A14" s="5"/>
      <c r="B14" s="13"/>
      <c r="C14" s="20" t="s">
        <v>42</v>
      </c>
      <c r="D14" s="38" t="s">
        <v>43</v>
      </c>
      <c r="E14" s="25" t="n">
        <v>7850</v>
      </c>
      <c r="F14" s="17" t="s">
        <v>44</v>
      </c>
      <c r="G14" s="7"/>
    </row>
    <row r="15" customFormat="false" ht="15" hidden="false" customHeight="false" outlineLevel="0" collapsed="false">
      <c r="A15" s="5"/>
      <c r="B15" s="27"/>
      <c r="C15" s="28"/>
      <c r="D15" s="28"/>
      <c r="E15" s="28"/>
      <c r="F15" s="29"/>
      <c r="G15" s="7"/>
    </row>
    <row r="16" customFormat="false" ht="15" hidden="false" customHeight="false" outlineLevel="0" collapsed="false">
      <c r="A16" s="5"/>
      <c r="B16" s="6"/>
      <c r="C16" s="6"/>
      <c r="D16" s="6"/>
      <c r="E16" s="6"/>
      <c r="F16" s="6"/>
      <c r="G16" s="7"/>
    </row>
    <row r="17" customFormat="false" ht="15" hidden="false" customHeight="false" outlineLevel="0" collapsed="false">
      <c r="A17" s="5"/>
      <c r="B17" s="46" t="s">
        <v>21</v>
      </c>
      <c r="C17" s="6"/>
      <c r="D17" s="6"/>
      <c r="E17" s="6"/>
      <c r="F17" s="6"/>
      <c r="G17" s="7"/>
    </row>
    <row r="18" customFormat="false" ht="15" hidden="false" customHeight="false" outlineLevel="0" collapsed="false">
      <c r="A18" s="5"/>
      <c r="B18" s="9"/>
      <c r="C18" s="10"/>
      <c r="D18" s="10"/>
      <c r="E18" s="10"/>
      <c r="F18" s="11"/>
      <c r="G18" s="7"/>
    </row>
    <row r="19" customFormat="false" ht="15" hidden="false" customHeight="false" outlineLevel="0" collapsed="false">
      <c r="A19" s="5"/>
      <c r="B19" s="13"/>
      <c r="C19" s="20" t="s">
        <v>45</v>
      </c>
      <c r="D19" s="21" t="s">
        <v>46</v>
      </c>
      <c r="E19" s="47" t="n">
        <f aca="false">(2*E8*E12)+((E6-2*E12)*E10)</f>
        <v>142.82</v>
      </c>
      <c r="F19" s="17" t="s">
        <v>47</v>
      </c>
      <c r="G19" s="7"/>
    </row>
    <row r="20" customFormat="false" ht="15" hidden="false" customHeight="false" outlineLevel="0" collapsed="false">
      <c r="A20" s="5"/>
      <c r="B20" s="13"/>
      <c r="C20" s="20"/>
      <c r="D20" s="21"/>
      <c r="E20" s="20"/>
      <c r="F20" s="17"/>
      <c r="G20" s="7"/>
    </row>
    <row r="21" customFormat="false" ht="17.25" hidden="false" customHeight="false" outlineLevel="0" collapsed="false">
      <c r="A21" s="5"/>
      <c r="B21" s="13"/>
      <c r="C21" s="20" t="s">
        <v>48</v>
      </c>
      <c r="D21" s="21" t="s">
        <v>49</v>
      </c>
      <c r="E21" s="47" t="n">
        <f aca="false">(E8*E6^3-(E8-E10)*(E6-2*E12)^3)/12</f>
        <v>24186.7800666667</v>
      </c>
      <c r="F21" s="17" t="s">
        <v>50</v>
      </c>
      <c r="G21" s="7"/>
    </row>
    <row r="22" customFormat="false" ht="15" hidden="false" customHeight="false" outlineLevel="0" collapsed="false">
      <c r="A22" s="5"/>
      <c r="B22" s="13"/>
      <c r="C22" s="20"/>
      <c r="D22" s="21"/>
      <c r="E22" s="20"/>
      <c r="F22" s="17"/>
      <c r="G22" s="7"/>
    </row>
    <row r="23" customFormat="false" ht="15" hidden="false" customHeight="false" outlineLevel="0" collapsed="false">
      <c r="A23" s="5"/>
      <c r="B23" s="13"/>
      <c r="C23" s="20" t="s">
        <v>51</v>
      </c>
      <c r="D23" s="21" t="s">
        <v>52</v>
      </c>
      <c r="E23" s="33" t="n">
        <f aca="false">PRODUCT((E19*10^-4),(E14*10))</f>
        <v>1121.137</v>
      </c>
      <c r="F23" s="17" t="s">
        <v>8</v>
      </c>
      <c r="G23" s="7"/>
    </row>
    <row r="24" customFormat="false" ht="15" hidden="false" customHeight="false" outlineLevel="0" collapsed="false">
      <c r="A24" s="5"/>
      <c r="B24" s="27"/>
      <c r="C24" s="28"/>
      <c r="D24" s="28"/>
      <c r="E24" s="28"/>
      <c r="F24" s="29"/>
      <c r="G24" s="7"/>
    </row>
    <row r="25" customFormat="false" ht="15" hidden="false" customHeight="false" outlineLevel="0" collapsed="false">
      <c r="A25" s="5"/>
      <c r="B25" s="6"/>
      <c r="C25" s="6"/>
      <c r="D25" s="6"/>
      <c r="E25" s="6"/>
      <c r="F25" s="6"/>
      <c r="G25" s="7"/>
    </row>
    <row r="26" customFormat="false" ht="15" hidden="false" customHeight="false" outlineLevel="0" collapsed="false">
      <c r="A26" s="5"/>
      <c r="B26" s="46" t="s">
        <v>53</v>
      </c>
      <c r="C26" s="6"/>
      <c r="D26" s="6"/>
      <c r="E26" s="6"/>
      <c r="F26" s="6"/>
      <c r="G26" s="7"/>
    </row>
    <row r="27" customFormat="false" ht="15" hidden="false" customHeight="false" outlineLevel="0" collapsed="false">
      <c r="A27" s="5"/>
      <c r="B27" s="9"/>
      <c r="C27" s="10"/>
      <c r="D27" s="10"/>
      <c r="E27" s="10"/>
      <c r="F27" s="11"/>
      <c r="G27" s="7"/>
    </row>
    <row r="28" customFormat="false" ht="15" hidden="false" customHeight="false" outlineLevel="0" collapsed="false">
      <c r="A28" s="5"/>
      <c r="B28" s="13"/>
      <c r="C28" s="20"/>
      <c r="D28" s="20"/>
      <c r="E28" s="20"/>
      <c r="F28" s="17"/>
      <c r="G28" s="7"/>
    </row>
    <row r="29" customFormat="false" ht="15" hidden="false" customHeight="false" outlineLevel="0" collapsed="false">
      <c r="A29" s="5"/>
      <c r="B29" s="13"/>
      <c r="C29" s="20"/>
      <c r="D29" s="20"/>
      <c r="E29" s="20"/>
      <c r="F29" s="17"/>
      <c r="G29" s="7"/>
    </row>
    <row r="30" customFormat="false" ht="15" hidden="false" customHeight="false" outlineLevel="0" collapsed="false">
      <c r="A30" s="5"/>
      <c r="B30" s="13"/>
      <c r="C30" s="20"/>
      <c r="D30" s="20"/>
      <c r="E30" s="20"/>
      <c r="F30" s="17"/>
      <c r="G30" s="7"/>
    </row>
    <row r="31" customFormat="false" ht="15" hidden="false" customHeight="false" outlineLevel="0" collapsed="false">
      <c r="A31" s="5"/>
      <c r="B31" s="13"/>
      <c r="C31" s="20"/>
      <c r="D31" s="20"/>
      <c r="E31" s="20"/>
      <c r="F31" s="17"/>
      <c r="G31" s="7"/>
    </row>
    <row r="32" customFormat="false" ht="15" hidden="false" customHeight="false" outlineLevel="0" collapsed="false">
      <c r="A32" s="5"/>
      <c r="B32" s="13"/>
      <c r="C32" s="20"/>
      <c r="D32" s="20"/>
      <c r="E32" s="20"/>
      <c r="F32" s="17"/>
      <c r="G32" s="7"/>
    </row>
    <row r="33" customFormat="false" ht="15" hidden="false" customHeight="false" outlineLevel="0" collapsed="false">
      <c r="A33" s="5"/>
      <c r="B33" s="13"/>
      <c r="C33" s="20"/>
      <c r="D33" s="20"/>
      <c r="E33" s="20"/>
      <c r="F33" s="17"/>
      <c r="G33" s="7"/>
    </row>
    <row r="34" customFormat="false" ht="15" hidden="false" customHeight="false" outlineLevel="0" collapsed="false">
      <c r="A34" s="5"/>
      <c r="B34" s="13"/>
      <c r="C34" s="20"/>
      <c r="D34" s="20"/>
      <c r="E34" s="20"/>
      <c r="F34" s="17"/>
      <c r="G34" s="7"/>
    </row>
    <row r="35" customFormat="false" ht="15" hidden="false" customHeight="false" outlineLevel="0" collapsed="false">
      <c r="A35" s="5"/>
      <c r="B35" s="13"/>
      <c r="C35" s="20"/>
      <c r="D35" s="20"/>
      <c r="E35" s="20"/>
      <c r="F35" s="17"/>
      <c r="G35" s="7"/>
    </row>
    <row r="36" customFormat="false" ht="15" hidden="false" customHeight="false" outlineLevel="0" collapsed="false">
      <c r="A36" s="5"/>
      <c r="B36" s="13"/>
      <c r="C36" s="20"/>
      <c r="D36" s="20"/>
      <c r="E36" s="20"/>
      <c r="F36" s="17"/>
      <c r="G36" s="7"/>
    </row>
    <row r="37" customFormat="false" ht="15" hidden="false" customHeight="false" outlineLevel="0" collapsed="false">
      <c r="A37" s="5"/>
      <c r="B37" s="13"/>
      <c r="C37" s="20"/>
      <c r="D37" s="20"/>
      <c r="E37" s="20"/>
      <c r="F37" s="17"/>
      <c r="G37" s="7"/>
    </row>
    <row r="38" customFormat="false" ht="15" hidden="false" customHeight="false" outlineLevel="0" collapsed="false">
      <c r="A38" s="5"/>
      <c r="B38" s="13"/>
      <c r="C38" s="20"/>
      <c r="D38" s="20"/>
      <c r="E38" s="20"/>
      <c r="F38" s="17"/>
      <c r="G38" s="7"/>
    </row>
    <row r="39" customFormat="false" ht="15" hidden="false" customHeight="false" outlineLevel="0" collapsed="false">
      <c r="A39" s="5"/>
      <c r="B39" s="13"/>
      <c r="C39" s="20"/>
      <c r="D39" s="20"/>
      <c r="E39" s="20"/>
      <c r="F39" s="17"/>
      <c r="G39" s="7"/>
    </row>
    <row r="40" customFormat="false" ht="15" hidden="false" customHeight="false" outlineLevel="0" collapsed="false">
      <c r="A40" s="5"/>
      <c r="B40" s="13"/>
      <c r="C40" s="20"/>
      <c r="D40" s="20"/>
      <c r="E40" s="20"/>
      <c r="F40" s="17"/>
      <c r="G40" s="7"/>
    </row>
    <row r="41" customFormat="false" ht="15" hidden="false" customHeight="false" outlineLevel="0" collapsed="false">
      <c r="A41" s="5"/>
      <c r="B41" s="13"/>
      <c r="C41" s="20"/>
      <c r="D41" s="20"/>
      <c r="E41" s="20"/>
      <c r="F41" s="17"/>
      <c r="G41" s="7"/>
    </row>
    <row r="42" customFormat="false" ht="15" hidden="false" customHeight="false" outlineLevel="0" collapsed="false">
      <c r="A42" s="5"/>
      <c r="B42" s="13"/>
      <c r="C42" s="20"/>
      <c r="D42" s="20"/>
      <c r="E42" s="20"/>
      <c r="F42" s="17"/>
      <c r="G42" s="7"/>
    </row>
    <row r="43" customFormat="false" ht="15" hidden="false" customHeight="false" outlineLevel="0" collapsed="false">
      <c r="A43" s="5"/>
      <c r="B43" s="13"/>
      <c r="C43" s="20"/>
      <c r="D43" s="20"/>
      <c r="E43" s="20"/>
      <c r="F43" s="17"/>
      <c r="G43" s="7"/>
    </row>
    <row r="44" customFormat="false" ht="15" hidden="false" customHeight="false" outlineLevel="0" collapsed="false">
      <c r="A44" s="5"/>
      <c r="B44" s="13"/>
      <c r="C44" s="20"/>
      <c r="D44" s="20"/>
      <c r="E44" s="20"/>
      <c r="F44" s="17"/>
      <c r="G44" s="7"/>
    </row>
    <row r="45" customFormat="false" ht="15" hidden="false" customHeight="false" outlineLevel="0" collapsed="false">
      <c r="A45" s="5"/>
      <c r="B45" s="13"/>
      <c r="C45" s="20"/>
      <c r="D45" s="20"/>
      <c r="E45" s="20"/>
      <c r="F45" s="17"/>
      <c r="G45" s="7"/>
    </row>
    <row r="46" customFormat="false" ht="15" hidden="false" customHeight="false" outlineLevel="0" collapsed="false">
      <c r="A46" s="5"/>
      <c r="B46" s="13"/>
      <c r="C46" s="20"/>
      <c r="D46" s="20"/>
      <c r="E46" s="20"/>
      <c r="F46" s="17"/>
      <c r="G46" s="7"/>
    </row>
    <row r="47" customFormat="false" ht="15" hidden="false" customHeight="false" outlineLevel="0" collapsed="false">
      <c r="A47" s="5"/>
      <c r="B47" s="13"/>
      <c r="C47" s="20"/>
      <c r="D47" s="20"/>
      <c r="E47" s="20"/>
      <c r="F47" s="17"/>
      <c r="G47" s="7"/>
    </row>
    <row r="48" customFormat="false" ht="15" hidden="false" customHeight="false" outlineLevel="0" collapsed="false">
      <c r="A48" s="5"/>
      <c r="B48" s="27"/>
      <c r="C48" s="28"/>
      <c r="D48" s="28"/>
      <c r="E48" s="28"/>
      <c r="F48" s="29"/>
      <c r="G48" s="7"/>
    </row>
    <row r="49" customFormat="false" ht="15" hidden="false" customHeight="false" outlineLevel="0" collapsed="false">
      <c r="A49" s="48"/>
      <c r="B49" s="49"/>
      <c r="C49" s="49"/>
      <c r="D49" s="49"/>
      <c r="E49" s="49"/>
      <c r="F49" s="49"/>
      <c r="G49" s="50"/>
    </row>
  </sheetData>
  <sheetProtection sheet="false"/>
  <mergeCells count="2">
    <mergeCell ref="B2:F2"/>
    <mergeCell ref="B4:F4"/>
  </mergeCells>
  <dataValidations count="5">
    <dataValidation allowBlank="true" error="Sie haben entweder eine Trägerhöhe kleiner Null oder keine Zahl eingegeben!" errorTitle="Ungültige Trägerhöhe!" operator="greaterThanOrEqual" prompt="Bitte wählen Sie die Höhe [cm] des Trägers." promptTitle="Höhe wählen" showDropDown="false" showErrorMessage="true" showInputMessage="true" sqref="E6" type="decimal">
      <formula1>0</formula1>
      <formula2>0</formula2>
    </dataValidation>
    <dataValidation allowBlank="true" error="Sie haben entweder eine Trägerbreite kleiner Null oder keine Zahl eingegeben!" errorTitle="Ungültige Trägerbreite" operator="between" prompt="Bitte wählen Sie die Breite [cm] des Trägers." promptTitle="Breite wählen" showDropDown="false" showErrorMessage="true" showInputMessage="true" sqref="E8" type="none">
      <formula1>0</formula1>
      <formula2>0</formula2>
    </dataValidation>
    <dataValidation allowBlank="true" error="Bitte geben Sie eine Stegdicke ein, die kleiner oder gleich der Trägerbreite ist!" errorTitle="Ungültige Stegdicke!" operator="lessThanOrEqual" prompt="Bitte wählen Sie die Stegdicke [cm] des Trägers." promptTitle="Stegdicke wählen" showDropDown="false" showErrorMessage="true" showInputMessage="true" sqref="E10" type="decimal">
      <formula1>E8</formula1>
      <formula2>0</formula2>
    </dataValidation>
    <dataValidation allowBlank="true" error="Bitte geben Sie eine Flanschdicke ein, die kleiner oder gleich der halben Trägerhöhe ist!" errorTitle="Ungültige Flanschdicke" operator="lessThanOrEqual" prompt="Bitte wählen Sie die Flanschdicke [cm] des Trägers." promptTitle="Flanschdicke wählen" showDropDown="false" showErrorMessage="true" showInputMessage="true" sqref="E12" type="decimal">
      <formula1>E6/2</formula1>
      <formula2>0</formula2>
    </dataValidation>
    <dataValidation allowBlank="true" error="Bitte wählen Sie eine Trägerwichte, die größer Null entspricht!" errorTitle="Ungültige Trägerwichte" operator="greaterThan" prompt="Bitte wählen Sie die Wichte des Trägers (für Stahl 7850 kg/m³)." promptTitle="Wichte wählen" showDropDown="false" showErrorMessage="true" showInputMessage="true" sqref="E14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8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3" hidden="false" style="0" width="9.85204081632653" collapsed="true"/>
    <col min="4" max="4" hidden="false" style="0" width="3.70918367346939" collapsed="true"/>
    <col min="5" max="8" hidden="false" style="0" width="9.85204081632653" collapsed="true"/>
    <col min="9" max="9" hidden="false" style="0" width="11.2857142857143" collapsed="true"/>
    <col min="10" max="1025" hidden="false" style="0" width="11.4183673469388" collapsed="true"/>
  </cols>
  <sheetData>
    <row r="1" customFormat="false" ht="36" hidden="false" customHeight="true" outlineLevel="0" collapsed="false">
      <c r="A1" s="51" t="s">
        <v>54</v>
      </c>
      <c r="B1" s="51" t="s">
        <v>55</v>
      </c>
      <c r="C1" s="51" t="s">
        <v>56</v>
      </c>
      <c r="D1"/>
      <c r="E1" s="51" t="s">
        <v>57</v>
      </c>
      <c r="F1" s="51" t="s">
        <v>58</v>
      </c>
      <c r="G1" s="51" t="s">
        <v>59</v>
      </c>
    </row>
    <row r="2" customFormat="false" ht="15" hidden="false" customHeight="false" outlineLevel="0" collapsed="false">
      <c r="A2" s="52" t="s">
        <v>4</v>
      </c>
      <c r="B2" s="52" t="s">
        <v>4</v>
      </c>
      <c r="C2" s="52" t="s">
        <v>4</v>
      </c>
      <c r="D2" s="53"/>
      <c r="E2" s="52" t="s">
        <v>8</v>
      </c>
      <c r="F2" s="52" t="s">
        <v>11</v>
      </c>
      <c r="G2" s="52" t="s">
        <v>11</v>
      </c>
      <c r="J2" s="54"/>
    </row>
    <row r="3" customFormat="false" ht="15" hidden="false" customHeight="false" outlineLevel="0" collapsed="false">
      <c r="A3" s="55" t="n">
        <f aca="false">Eingabe!E12</f>
        <v>2</v>
      </c>
      <c r="B3" s="55" t="n">
        <f aca="false">Eingabe!E16</f>
        <v>6.5</v>
      </c>
      <c r="C3" s="55" t="n">
        <f aca="false">Eingabe!E6</f>
        <v>14</v>
      </c>
      <c r="E3" s="55" t="n">
        <f aca="false">Eingabe!E19</f>
        <v>4121.137</v>
      </c>
      <c r="F3" s="56" t="n">
        <f aca="false">Eingabe!E10</f>
        <v>20000</v>
      </c>
      <c r="G3" s="56" t="n">
        <f aca="false">Eingabe!E14</f>
        <v>20000</v>
      </c>
      <c r="J3" s="54"/>
    </row>
    <row r="4" customFormat="false" ht="15" hidden="false" customHeight="false" outlineLevel="0" collapsed="false">
      <c r="J4" s="54"/>
    </row>
    <row r="5" customFormat="false" ht="15" hidden="false" customHeight="false" outlineLevel="0" collapsed="false">
      <c r="A5" s="52" t="s">
        <v>60</v>
      </c>
      <c r="B5" s="52" t="s">
        <v>61</v>
      </c>
      <c r="C5" s="52" t="s">
        <v>62</v>
      </c>
      <c r="D5" s="53"/>
      <c r="E5" s="52" t="s">
        <v>63</v>
      </c>
      <c r="F5" s="52" t="s">
        <v>64</v>
      </c>
      <c r="G5" s="52" t="s">
        <v>65</v>
      </c>
      <c r="H5" s="52" t="s">
        <v>66</v>
      </c>
      <c r="I5" s="52" t="s">
        <v>67</v>
      </c>
      <c r="J5" s="54"/>
    </row>
    <row r="6" customFormat="false" ht="15" hidden="false" customHeight="false" outlineLevel="0" collapsed="false">
      <c r="A6" s="52" t="s">
        <v>4</v>
      </c>
      <c r="B6" s="52" t="s">
        <v>4</v>
      </c>
      <c r="C6" s="52" t="s">
        <v>4</v>
      </c>
      <c r="D6" s="53"/>
      <c r="E6" s="52" t="s">
        <v>24</v>
      </c>
      <c r="F6" s="52" t="s">
        <v>24</v>
      </c>
      <c r="G6" s="52" t="s">
        <v>24</v>
      </c>
      <c r="H6" s="52" t="s">
        <v>24</v>
      </c>
      <c r="I6" s="52" t="s">
        <v>4</v>
      </c>
    </row>
    <row r="7" customFormat="false" ht="15" hidden="false" customHeight="false" outlineLevel="0" collapsed="false">
      <c r="A7" s="55" t="n">
        <v>0</v>
      </c>
      <c r="B7" s="55" t="n">
        <f aca="false">A7/$C$3</f>
        <v>0</v>
      </c>
      <c r="C7" s="57" t="n">
        <f aca="false">($C$3-A7)/$C$3</f>
        <v>1</v>
      </c>
      <c r="E7" s="58" t="n">
        <f aca="false">(B7*C7/2)*$E$3*$C$3*$C$3</f>
        <v>0</v>
      </c>
      <c r="F7" s="58" t="n">
        <f aca="false">IF(A7&gt;$A$3,C7*$A$3*$F$3,B7*($C$3-$A$3)*$F$3)</f>
        <v>0</v>
      </c>
      <c r="G7" s="58" t="n">
        <f aca="false">IF(A7&gt;$B$3,C7*$B$3*$G$3,B7*($C$3-$B$3)*$G$3)</f>
        <v>0</v>
      </c>
      <c r="H7" s="58" t="n">
        <f aca="false">SUM(E7:G7)</f>
        <v>0</v>
      </c>
      <c r="I7" s="55" t="n">
        <f aca="false">A7</f>
        <v>0</v>
      </c>
      <c r="L7" s="59"/>
    </row>
    <row r="8" customFormat="false" ht="15" hidden="false" customHeight="false" outlineLevel="0" collapsed="false">
      <c r="A8" s="55" t="n">
        <f aca="false">(C3/70)+A7</f>
        <v>0.2</v>
      </c>
      <c r="B8" s="55" t="n">
        <f aca="false">A8/$C$3</f>
        <v>0.0142857142857143</v>
      </c>
      <c r="C8" s="57" t="n">
        <f aca="false">($C$3-A8)/$C$3</f>
        <v>0.985714285714286</v>
      </c>
      <c r="E8" s="58" t="n">
        <f aca="false">(B8*C8/2)*$E$3*$C$3*$C$3</f>
        <v>5687.16906</v>
      </c>
      <c r="F8" s="58" t="n">
        <f aca="false">IF(A8&gt;$A$3,C8*$A$3*$F$3,B8*($C$3-$A$3)*$F$3)</f>
        <v>3428.57142857143</v>
      </c>
      <c r="G8" s="58" t="n">
        <f aca="false">IF(A8&gt;$B$3,C8*$B$3*$G$3,B8*($C$3-$B$3)*$G$3)</f>
        <v>2142.85714285714</v>
      </c>
      <c r="H8" s="58" t="n">
        <f aca="false">SUM(E8:G8)</f>
        <v>11258.5976314286</v>
      </c>
      <c r="I8" s="55" t="n">
        <f aca="false">A8</f>
        <v>0.2</v>
      </c>
      <c r="L8" s="59"/>
    </row>
    <row r="9" customFormat="false" ht="15" hidden="false" customHeight="false" outlineLevel="0" collapsed="false">
      <c r="A9" s="55" t="n">
        <f aca="false">(C3/70)+A8</f>
        <v>0.4</v>
      </c>
      <c r="B9" s="55" t="n">
        <f aca="false">A9/$C$3</f>
        <v>0.0285714285714286</v>
      </c>
      <c r="C9" s="57" t="n">
        <f aca="false">($C$3-A9)/$C$3</f>
        <v>0.971428571428571</v>
      </c>
      <c r="E9" s="58" t="n">
        <f aca="false">(B9*C9/2)*$E$3*$C$3*$C$3</f>
        <v>11209.49264</v>
      </c>
      <c r="F9" s="58" t="n">
        <f aca="false">IF(A9&gt;$A$3,C9*$A$3*$F$3,B9*($C$3-$A$3)*$F$3)</f>
        <v>6857.14285714286</v>
      </c>
      <c r="G9" s="58" t="n">
        <f aca="false">IF(A9&gt;$B$3,C9*$B$3*$G$3,B9*($C$3-$B$3)*$G$3)</f>
        <v>4285.71428571429</v>
      </c>
      <c r="H9" s="58" t="n">
        <f aca="false">SUM(E9:G9)</f>
        <v>22352.3497828571</v>
      </c>
      <c r="I9" s="55" t="n">
        <f aca="false">A9</f>
        <v>0.4</v>
      </c>
      <c r="L9" s="59"/>
    </row>
    <row r="10" customFormat="false" ht="15" hidden="false" customHeight="false" outlineLevel="0" collapsed="false">
      <c r="A10" s="55" t="n">
        <f aca="false">(C3/70)+A9</f>
        <v>0.6</v>
      </c>
      <c r="B10" s="55" t="n">
        <f aca="false">A10/$C$3</f>
        <v>0.0428571428571429</v>
      </c>
      <c r="C10" s="57" t="n">
        <f aca="false">($C$3-A10)/$C$3</f>
        <v>0.957142857142857</v>
      </c>
      <c r="E10" s="58" t="n">
        <f aca="false">(B10*C10/2)*$E$3*$C$3*$C$3</f>
        <v>16566.97074</v>
      </c>
      <c r="F10" s="58" t="n">
        <f aca="false">IF(A10&gt;$A$3,C10*$A$3*$F$3,B10*($C$3-$A$3)*$F$3)</f>
        <v>10285.7142857143</v>
      </c>
      <c r="G10" s="58" t="n">
        <f aca="false">IF(A10&gt;$B$3,C10*$B$3*$G$3,B10*($C$3-$B$3)*$G$3)</f>
        <v>6428.57142857143</v>
      </c>
      <c r="H10" s="58" t="n">
        <f aca="false">SUM(E10:G10)</f>
        <v>33281.2564542857</v>
      </c>
      <c r="I10" s="55" t="n">
        <f aca="false">A10</f>
        <v>0.6</v>
      </c>
      <c r="L10" s="59"/>
    </row>
    <row r="11" customFormat="false" ht="15" hidden="false" customHeight="false" outlineLevel="0" collapsed="false">
      <c r="A11" s="55" t="n">
        <f aca="false">(C3/70)+A10</f>
        <v>0.8</v>
      </c>
      <c r="B11" s="55" t="n">
        <f aca="false">A11/$C$3</f>
        <v>0.0571428571428571</v>
      </c>
      <c r="C11" s="57" t="n">
        <f aca="false">($C$3-A11)/$C$3</f>
        <v>0.942857142857143</v>
      </c>
      <c r="E11" s="58" t="n">
        <f aca="false">(B11*C11/2)*$E$3*$C$3*$C$3</f>
        <v>21759.60336</v>
      </c>
      <c r="F11" s="58" t="n">
        <f aca="false">IF(A11&gt;$A$3,C11*$A$3*$F$3,B11*($C$3-$A$3)*$F$3)</f>
        <v>13714.2857142857</v>
      </c>
      <c r="G11" s="58" t="n">
        <f aca="false">IF(A11&gt;$B$3,C11*$B$3*$G$3,B11*($C$3-$B$3)*$G$3)</f>
        <v>8571.42857142857</v>
      </c>
      <c r="H11" s="58" t="n">
        <f aca="false">SUM(E11:G11)</f>
        <v>44045.3176457143</v>
      </c>
      <c r="I11" s="55" t="n">
        <f aca="false">A11</f>
        <v>0.8</v>
      </c>
      <c r="L11" s="59"/>
    </row>
    <row r="12" customFormat="false" ht="15" hidden="false" customHeight="false" outlineLevel="0" collapsed="false">
      <c r="A12" s="55" t="n">
        <f aca="false">(C3/70)+A11</f>
        <v>1</v>
      </c>
      <c r="B12" s="55" t="n">
        <f aca="false">A12/$C$3</f>
        <v>0.0714285714285714</v>
      </c>
      <c r="C12" s="57" t="n">
        <f aca="false">($C$3-A12)/$C$3</f>
        <v>0.928571428571429</v>
      </c>
      <c r="E12" s="58" t="n">
        <f aca="false">(B12*C12/2)*$E$3*$C$3*$C$3</f>
        <v>26787.3905</v>
      </c>
      <c r="F12" s="58" t="n">
        <f aca="false">IF(A12&gt;$A$3,C12*$A$3*$F$3,B12*($C$3-$A$3)*$F$3)</f>
        <v>17142.8571428571</v>
      </c>
      <c r="G12" s="58" t="n">
        <f aca="false">IF(A12&gt;$B$3,C12*$B$3*$G$3,B12*($C$3-$B$3)*$G$3)</f>
        <v>10714.2857142857</v>
      </c>
      <c r="H12" s="58" t="n">
        <f aca="false">SUM(E12:G12)</f>
        <v>54644.5333571428</v>
      </c>
      <c r="I12" s="55" t="n">
        <f aca="false">A12</f>
        <v>1</v>
      </c>
      <c r="L12" s="59"/>
    </row>
    <row r="13" customFormat="false" ht="15" hidden="false" customHeight="false" outlineLevel="0" collapsed="false">
      <c r="A13" s="55" t="n">
        <f aca="false">(C3/70)+A12</f>
        <v>1.2</v>
      </c>
      <c r="B13" s="55" t="n">
        <f aca="false">A13/$C$3</f>
        <v>0.0857142857142857</v>
      </c>
      <c r="C13" s="57" t="n">
        <f aca="false">($C$3-A13)/$C$3</f>
        <v>0.914285714285714</v>
      </c>
      <c r="E13" s="58" t="n">
        <f aca="false">(B13*C13/2)*$E$3*$C$3*$C$3</f>
        <v>31650.33216</v>
      </c>
      <c r="F13" s="58" t="n">
        <f aca="false">IF(A13&gt;$A$3,C13*$A$3*$F$3,B13*($C$3-$A$3)*$F$3)</f>
        <v>20571.4285714286</v>
      </c>
      <c r="G13" s="58" t="n">
        <f aca="false">IF(A13&gt;$B$3,C13*$B$3*$G$3,B13*($C$3-$B$3)*$G$3)</f>
        <v>12857.1428571429</v>
      </c>
      <c r="H13" s="58" t="n">
        <f aca="false">SUM(E13:G13)</f>
        <v>65078.9035885714</v>
      </c>
      <c r="I13" s="55" t="n">
        <f aca="false">A13</f>
        <v>1.2</v>
      </c>
      <c r="L13" s="59"/>
    </row>
    <row r="14" customFormat="false" ht="15" hidden="false" customHeight="false" outlineLevel="0" collapsed="false">
      <c r="A14" s="55" t="n">
        <f aca="false">(C3/70)+A13</f>
        <v>1.4</v>
      </c>
      <c r="B14" s="55" t="n">
        <f aca="false">A14/$C$3</f>
        <v>0.1</v>
      </c>
      <c r="C14" s="57" t="n">
        <f aca="false">($C$3-A14)/$C$3</f>
        <v>0.9</v>
      </c>
      <c r="E14" s="58" t="n">
        <f aca="false">(B14*C14/2)*$E$3*$C$3*$C$3</f>
        <v>36348.42834</v>
      </c>
      <c r="F14" s="58" t="n">
        <f aca="false">IF(A14&gt;$A$3,C14*$A$3*$F$3,B14*($C$3-$A$3)*$F$3)</f>
        <v>24000</v>
      </c>
      <c r="G14" s="58" t="n">
        <f aca="false">IF(A14&gt;$B$3,C14*$B$3*$G$3,B14*($C$3-$B$3)*$G$3)</f>
        <v>15000</v>
      </c>
      <c r="H14" s="58" t="n">
        <f aca="false">SUM(E14:G14)</f>
        <v>75348.42834</v>
      </c>
      <c r="I14" s="55" t="n">
        <f aca="false">A14</f>
        <v>1.4</v>
      </c>
      <c r="L14" s="59"/>
    </row>
    <row r="15" customFormat="false" ht="15" hidden="false" customHeight="false" outlineLevel="0" collapsed="false">
      <c r="A15" s="55" t="n">
        <f aca="false">(C3/70)+A14</f>
        <v>1.6</v>
      </c>
      <c r="B15" s="55" t="n">
        <f aca="false">A15/$C$3</f>
        <v>0.114285714285714</v>
      </c>
      <c r="C15" s="57" t="n">
        <f aca="false">($C$3-A15)/$C$3</f>
        <v>0.885714285714286</v>
      </c>
      <c r="E15" s="58" t="n">
        <f aca="false">(B15*C15/2)*$E$3*$C$3*$C$3</f>
        <v>40881.67904</v>
      </c>
      <c r="F15" s="58" t="n">
        <f aca="false">IF(A15&gt;$A$3,C15*$A$3*$F$3,B15*($C$3-$A$3)*$F$3)</f>
        <v>27428.5714285714</v>
      </c>
      <c r="G15" s="58" t="n">
        <f aca="false">IF(A15&gt;$B$3,C15*$B$3*$G$3,B15*($C$3-$B$3)*$G$3)</f>
        <v>17142.8571428571</v>
      </c>
      <c r="H15" s="58" t="n">
        <f aca="false">SUM(E15:G15)</f>
        <v>85453.1076114286</v>
      </c>
      <c r="I15" s="55" t="n">
        <f aca="false">A15</f>
        <v>1.6</v>
      </c>
      <c r="L15" s="59"/>
    </row>
    <row r="16" customFormat="false" ht="15" hidden="false" customHeight="false" outlineLevel="0" collapsed="false">
      <c r="A16" s="55" t="n">
        <f aca="false">(C3/70)+A15</f>
        <v>1.8</v>
      </c>
      <c r="B16" s="55" t="n">
        <f aca="false">A16/$C$3</f>
        <v>0.128571428571429</v>
      </c>
      <c r="C16" s="57" t="n">
        <f aca="false">($C$3-A16)/$C$3</f>
        <v>0.871428571428571</v>
      </c>
      <c r="E16" s="58" t="n">
        <f aca="false">(B16*C16/2)*$E$3*$C$3*$C$3</f>
        <v>45250.08426</v>
      </c>
      <c r="F16" s="58" t="n">
        <f aca="false">IF(A16&gt;$A$3,C16*$A$3*$F$3,B16*($C$3-$A$3)*$F$3)</f>
        <v>30857.1428571429</v>
      </c>
      <c r="G16" s="58" t="n">
        <f aca="false">IF(A16&gt;$B$3,C16*$B$3*$G$3,B16*($C$3-$B$3)*$G$3)</f>
        <v>19285.7142857143</v>
      </c>
      <c r="H16" s="58" t="n">
        <f aca="false">SUM(E16:G16)</f>
        <v>95392.9414028571</v>
      </c>
      <c r="I16" s="55" t="n">
        <f aca="false">A16</f>
        <v>1.8</v>
      </c>
      <c r="L16" s="59"/>
    </row>
    <row r="17" customFormat="false" ht="15" hidden="false" customHeight="false" outlineLevel="0" collapsed="false">
      <c r="A17" s="55" t="n">
        <f aca="false">(C3/70)+A16</f>
        <v>2</v>
      </c>
      <c r="B17" s="55" t="n">
        <f aca="false">A17/$C$3</f>
        <v>0.142857142857143</v>
      </c>
      <c r="C17" s="57" t="n">
        <f aca="false">($C$3-A17)/$C$3</f>
        <v>0.857142857142857</v>
      </c>
      <c r="E17" s="58" t="n">
        <f aca="false">(B17*C17/2)*$E$3*$C$3*$C$3</f>
        <v>49453.644</v>
      </c>
      <c r="F17" s="58" t="n">
        <f aca="false">IF(A17&gt;$A$3,C17*$A$3*$F$3,B17*($C$3-$A$3)*$F$3)</f>
        <v>34285.7142857143</v>
      </c>
      <c r="G17" s="58" t="n">
        <f aca="false">IF(A17&gt;$B$3,C17*$B$3*$G$3,B17*($C$3-$B$3)*$G$3)</f>
        <v>21428.5714285714</v>
      </c>
      <c r="H17" s="58" t="n">
        <f aca="false">SUM(E17:G17)</f>
        <v>105167.929714286</v>
      </c>
      <c r="I17" s="55" t="n">
        <f aca="false">A17</f>
        <v>2</v>
      </c>
      <c r="L17" s="59"/>
    </row>
    <row r="18" customFormat="false" ht="15" hidden="false" customHeight="false" outlineLevel="0" collapsed="false">
      <c r="A18" s="55" t="n">
        <f aca="false">(C3/70)+A17</f>
        <v>2.2</v>
      </c>
      <c r="B18" s="55" t="n">
        <f aca="false">A18/$C$3</f>
        <v>0.157142857142857</v>
      </c>
      <c r="C18" s="57" t="n">
        <f aca="false">($C$3-A18)/$C$3</f>
        <v>0.842857142857143</v>
      </c>
      <c r="E18" s="58" t="n">
        <f aca="false">(B18*C18/2)*$E$3*$C$3*$C$3</f>
        <v>53492.35826</v>
      </c>
      <c r="F18" s="58" t="n">
        <f aca="false">IF(A18&gt;$A$3,C18*$A$3*$F$3,B18*($C$3-$A$3)*$F$3)</f>
        <v>33714.2857142857</v>
      </c>
      <c r="G18" s="58" t="n">
        <f aca="false">IF(A18&gt;$B$3,C18*$B$3*$G$3,B18*($C$3-$B$3)*$G$3)</f>
        <v>23571.4285714286</v>
      </c>
      <c r="H18" s="58" t="n">
        <f aca="false">SUM(E18:G18)</f>
        <v>110778.072545714</v>
      </c>
      <c r="I18" s="55" t="n">
        <f aca="false">A18</f>
        <v>2.2</v>
      </c>
      <c r="L18" s="59"/>
    </row>
    <row r="19" customFormat="false" ht="15" hidden="false" customHeight="false" outlineLevel="0" collapsed="false">
      <c r="A19" s="55" t="n">
        <f aca="false">(C3/70)+A18</f>
        <v>2.4</v>
      </c>
      <c r="B19" s="55" t="n">
        <f aca="false">A19/$C$3</f>
        <v>0.171428571428571</v>
      </c>
      <c r="C19" s="57" t="n">
        <f aca="false">($C$3-A19)/$C$3</f>
        <v>0.828571428571429</v>
      </c>
      <c r="E19" s="58" t="n">
        <f aca="false">(B19*C19/2)*$E$3*$C$3*$C$3</f>
        <v>57366.22704</v>
      </c>
      <c r="F19" s="58" t="n">
        <f aca="false">IF(A19&gt;$A$3,C19*$A$3*$F$3,B19*($C$3-$A$3)*$F$3)</f>
        <v>33142.8571428571</v>
      </c>
      <c r="G19" s="58" t="n">
        <f aca="false">IF(A19&gt;$B$3,C19*$B$3*$G$3,B19*($C$3-$B$3)*$G$3)</f>
        <v>25714.2857142857</v>
      </c>
      <c r="H19" s="58" t="n">
        <f aca="false">SUM(E19:G19)</f>
        <v>116223.369897143</v>
      </c>
      <c r="I19" s="55" t="n">
        <f aca="false">A19</f>
        <v>2.4</v>
      </c>
      <c r="L19" s="59"/>
    </row>
    <row r="20" customFormat="false" ht="15" hidden="false" customHeight="false" outlineLevel="0" collapsed="false">
      <c r="A20" s="55" t="n">
        <f aca="false">(C3/70)+A19</f>
        <v>2.6</v>
      </c>
      <c r="B20" s="55" t="n">
        <f aca="false">A20/$C$3</f>
        <v>0.185714285714286</v>
      </c>
      <c r="C20" s="57" t="n">
        <f aca="false">($C$3-A20)/$C$3</f>
        <v>0.814285714285714</v>
      </c>
      <c r="E20" s="58" t="n">
        <f aca="false">(B20*C20/2)*$E$3*$C$3*$C$3</f>
        <v>61075.25034</v>
      </c>
      <c r="F20" s="58" t="n">
        <f aca="false">IF(A20&gt;$A$3,C20*$A$3*$F$3,B20*($C$3-$A$3)*$F$3)</f>
        <v>32571.4285714286</v>
      </c>
      <c r="G20" s="58" t="n">
        <f aca="false">IF(A20&gt;$B$3,C20*$B$3*$G$3,B20*($C$3-$B$3)*$G$3)</f>
        <v>27857.1428571429</v>
      </c>
      <c r="H20" s="58" t="n">
        <f aca="false">SUM(E20:G20)</f>
        <v>121503.821768571</v>
      </c>
      <c r="I20" s="55" t="n">
        <f aca="false">A20</f>
        <v>2.6</v>
      </c>
      <c r="L20" s="59"/>
    </row>
    <row r="21" customFormat="false" ht="15" hidden="false" customHeight="false" outlineLevel="0" collapsed="false">
      <c r="A21" s="55" t="n">
        <f aca="false">(C3/70)+A20</f>
        <v>2.8</v>
      </c>
      <c r="B21" s="55" t="n">
        <f aca="false">A21/$C$3</f>
        <v>0.2</v>
      </c>
      <c r="C21" s="57" t="n">
        <f aca="false">($C$3-A21)/$C$3</f>
        <v>0.8</v>
      </c>
      <c r="E21" s="58" t="n">
        <f aca="false">(B21*C21/2)*$E$3*$C$3*$C$3</f>
        <v>64619.42816</v>
      </c>
      <c r="F21" s="58" t="n">
        <f aca="false">IF(A21&gt;$A$3,C21*$A$3*$F$3,B21*($C$3-$A$3)*$F$3)</f>
        <v>32000</v>
      </c>
      <c r="G21" s="58" t="n">
        <f aca="false">IF(A21&gt;$B$3,C21*$B$3*$G$3,B21*($C$3-$B$3)*$G$3)</f>
        <v>30000</v>
      </c>
      <c r="H21" s="58" t="n">
        <f aca="false">SUM(E21:G21)</f>
        <v>126619.42816</v>
      </c>
      <c r="I21" s="55" t="n">
        <f aca="false">A21</f>
        <v>2.8</v>
      </c>
      <c r="L21" s="59"/>
    </row>
    <row r="22" customFormat="false" ht="15" hidden="false" customHeight="false" outlineLevel="0" collapsed="false">
      <c r="A22" s="55" t="n">
        <f aca="false">(C3/70)+A21</f>
        <v>3</v>
      </c>
      <c r="B22" s="55" t="n">
        <f aca="false">A22/$C$3</f>
        <v>0.214285714285714</v>
      </c>
      <c r="C22" s="57" t="n">
        <f aca="false">($C$3-A22)/$C$3</f>
        <v>0.785714285714286</v>
      </c>
      <c r="E22" s="58" t="n">
        <f aca="false">(B22*C22/2)*$E$3*$C$3*$C$3</f>
        <v>67998.7605</v>
      </c>
      <c r="F22" s="58" t="n">
        <f aca="false">IF(A22&gt;$A$3,C22*$A$3*$F$3,B22*($C$3-$A$3)*$F$3)</f>
        <v>31428.5714285714</v>
      </c>
      <c r="G22" s="58" t="n">
        <f aca="false">IF(A22&gt;$B$3,C22*$B$3*$G$3,B22*($C$3-$B$3)*$G$3)</f>
        <v>32142.8571428571</v>
      </c>
      <c r="H22" s="58" t="n">
        <f aca="false">SUM(E22:G22)</f>
        <v>131570.189071429</v>
      </c>
      <c r="I22" s="55" t="n">
        <f aca="false">A22</f>
        <v>3</v>
      </c>
      <c r="L22" s="59"/>
    </row>
    <row r="23" customFormat="false" ht="15" hidden="false" customHeight="false" outlineLevel="0" collapsed="false">
      <c r="A23" s="55" t="n">
        <f aca="false">(C3/70)+A22</f>
        <v>3.2</v>
      </c>
      <c r="B23" s="55" t="n">
        <f aca="false">A23/$C$3</f>
        <v>0.228571428571429</v>
      </c>
      <c r="C23" s="57" t="n">
        <f aca="false">($C$3-A23)/$C$3</f>
        <v>0.771428571428571</v>
      </c>
      <c r="E23" s="58" t="n">
        <f aca="false">(B23*C23/2)*$E$3*$C$3*$C$3</f>
        <v>71213.24736</v>
      </c>
      <c r="F23" s="58" t="n">
        <f aca="false">IF(A23&gt;$A$3,C23*$A$3*$F$3,B23*($C$3-$A$3)*$F$3)</f>
        <v>30857.1428571429</v>
      </c>
      <c r="G23" s="58" t="n">
        <f aca="false">IF(A23&gt;$B$3,C23*$B$3*$G$3,B23*($C$3-$B$3)*$G$3)</f>
        <v>34285.7142857143</v>
      </c>
      <c r="H23" s="58" t="n">
        <f aca="false">SUM(E23:G23)</f>
        <v>136356.104502857</v>
      </c>
      <c r="I23" s="55" t="n">
        <f aca="false">A23</f>
        <v>3.2</v>
      </c>
      <c r="L23" s="59"/>
    </row>
    <row r="24" customFormat="false" ht="15" hidden="false" customHeight="false" outlineLevel="0" collapsed="false">
      <c r="A24" s="55" t="n">
        <f aca="false">(C3/70)+A23</f>
        <v>3.4</v>
      </c>
      <c r="B24" s="55" t="n">
        <f aca="false">A24/$C$3</f>
        <v>0.242857142857143</v>
      </c>
      <c r="C24" s="57" t="n">
        <f aca="false">($C$3-A24)/$C$3</f>
        <v>0.757142857142857</v>
      </c>
      <c r="E24" s="58" t="n">
        <f aca="false">(B24*C24/2)*$E$3*$C$3*$C$3</f>
        <v>74262.88874</v>
      </c>
      <c r="F24" s="58" t="n">
        <f aca="false">IF(A24&gt;$A$3,C24*$A$3*$F$3,B24*($C$3-$A$3)*$F$3)</f>
        <v>30285.7142857143</v>
      </c>
      <c r="G24" s="58" t="n">
        <f aca="false">IF(A24&gt;$B$3,C24*$B$3*$G$3,B24*($C$3-$B$3)*$G$3)</f>
        <v>36428.5714285714</v>
      </c>
      <c r="H24" s="58" t="n">
        <f aca="false">SUM(E24:G24)</f>
        <v>140977.174454286</v>
      </c>
      <c r="I24" s="55" t="n">
        <f aca="false">A24</f>
        <v>3.4</v>
      </c>
      <c r="L24" s="59"/>
    </row>
    <row r="25" customFormat="false" ht="15" hidden="false" customHeight="false" outlineLevel="0" collapsed="false">
      <c r="A25" s="55" t="n">
        <f aca="false">(C3/70)+A24</f>
        <v>3.6</v>
      </c>
      <c r="B25" s="55" t="n">
        <f aca="false">A25/$C$3</f>
        <v>0.257142857142857</v>
      </c>
      <c r="C25" s="57" t="n">
        <f aca="false">($C$3-A25)/$C$3</f>
        <v>0.742857142857143</v>
      </c>
      <c r="E25" s="58" t="n">
        <f aca="false">(B25*C25/2)*$E$3*$C$3*$C$3</f>
        <v>77147.68464</v>
      </c>
      <c r="F25" s="58" t="n">
        <f aca="false">IF(A25&gt;$A$3,C25*$A$3*$F$3,B25*($C$3-$A$3)*$F$3)</f>
        <v>29714.2857142857</v>
      </c>
      <c r="G25" s="58" t="n">
        <f aca="false">IF(A25&gt;$B$3,C25*$B$3*$G$3,B25*($C$3-$B$3)*$G$3)</f>
        <v>38571.4285714286</v>
      </c>
      <c r="H25" s="58" t="n">
        <f aca="false">SUM(E25:G25)</f>
        <v>145433.398925714</v>
      </c>
      <c r="I25" s="55" t="n">
        <f aca="false">A25</f>
        <v>3.6</v>
      </c>
      <c r="L25" s="59"/>
    </row>
    <row r="26" customFormat="false" ht="15" hidden="false" customHeight="false" outlineLevel="0" collapsed="false">
      <c r="A26" s="55" t="n">
        <f aca="false">(C3/70)+A25</f>
        <v>3.8</v>
      </c>
      <c r="B26" s="55" t="n">
        <f aca="false">A26/$C$3</f>
        <v>0.271428571428571</v>
      </c>
      <c r="C26" s="57" t="n">
        <f aca="false">($C$3-A26)/$C$3</f>
        <v>0.728571428571429</v>
      </c>
      <c r="E26" s="58" t="n">
        <f aca="false">(B26*C26/2)*$E$3*$C$3*$C$3</f>
        <v>79867.63506</v>
      </c>
      <c r="F26" s="58" t="n">
        <f aca="false">IF(A26&gt;$A$3,C26*$A$3*$F$3,B26*($C$3-$A$3)*$F$3)</f>
        <v>29142.8571428571</v>
      </c>
      <c r="G26" s="58" t="n">
        <f aca="false">IF(A26&gt;$B$3,C26*$B$3*$G$3,B26*($C$3-$B$3)*$G$3)</f>
        <v>40714.2857142857</v>
      </c>
      <c r="H26" s="58" t="n">
        <f aca="false">SUM(E26:G26)</f>
        <v>149724.777917143</v>
      </c>
      <c r="I26" s="55" t="n">
        <f aca="false">A26</f>
        <v>3.8</v>
      </c>
      <c r="L26" s="59"/>
    </row>
    <row r="27" customFormat="false" ht="15" hidden="false" customHeight="false" outlineLevel="0" collapsed="false">
      <c r="A27" s="55" t="n">
        <f aca="false">(C3/70)+A26</f>
        <v>4</v>
      </c>
      <c r="B27" s="55" t="n">
        <f aca="false">A27/$C$3</f>
        <v>0.285714285714286</v>
      </c>
      <c r="C27" s="57" t="n">
        <f aca="false">($C$3-A27)/$C$3</f>
        <v>0.714285714285714</v>
      </c>
      <c r="E27" s="58" t="n">
        <f aca="false">(B27*C27/2)*$E$3*$C$3*$C$3</f>
        <v>82422.74</v>
      </c>
      <c r="F27" s="58" t="n">
        <f aca="false">IF(A27&gt;$A$3,C27*$A$3*$F$3,B27*($C$3-$A$3)*$F$3)</f>
        <v>28571.4285714286</v>
      </c>
      <c r="G27" s="58" t="n">
        <f aca="false">IF(A27&gt;$B$3,C27*$B$3*$G$3,B27*($C$3-$B$3)*$G$3)</f>
        <v>42857.1428571429</v>
      </c>
      <c r="H27" s="58" t="n">
        <f aca="false">SUM(E27:G27)</f>
        <v>153851.311428571</v>
      </c>
      <c r="I27" s="55" t="n">
        <f aca="false">A27</f>
        <v>4</v>
      </c>
      <c r="L27" s="59"/>
    </row>
    <row r="28" customFormat="false" ht="15" hidden="false" customHeight="false" outlineLevel="0" collapsed="false">
      <c r="A28" s="55" t="n">
        <f aca="false">(C3/70)+A27</f>
        <v>4.2</v>
      </c>
      <c r="B28" s="55" t="n">
        <f aca="false">A28/$C$3</f>
        <v>0.3</v>
      </c>
      <c r="C28" s="57" t="n">
        <f aca="false">($C$3-A28)/$C$3</f>
        <v>0.7</v>
      </c>
      <c r="E28" s="58" t="n">
        <f aca="false">(B28*C28/2)*$E$3*$C$3*$C$3</f>
        <v>84812.99946</v>
      </c>
      <c r="F28" s="58" t="n">
        <f aca="false">IF(A28&gt;$A$3,C28*$A$3*$F$3,B28*($C$3-$A$3)*$F$3)</f>
        <v>28000</v>
      </c>
      <c r="G28" s="58" t="n">
        <f aca="false">IF(A28&gt;$B$3,C28*$B$3*$G$3,B28*($C$3-$B$3)*$G$3)</f>
        <v>45000</v>
      </c>
      <c r="H28" s="58" t="n">
        <f aca="false">SUM(E28:G28)</f>
        <v>157812.99946</v>
      </c>
      <c r="I28" s="55" t="n">
        <f aca="false">A28</f>
        <v>4.2</v>
      </c>
      <c r="L28" s="59"/>
    </row>
    <row r="29" customFormat="false" ht="15" hidden="false" customHeight="false" outlineLevel="0" collapsed="false">
      <c r="A29" s="55" t="n">
        <f aca="false">(C3/70)+A28</f>
        <v>4.4</v>
      </c>
      <c r="B29" s="55" t="n">
        <f aca="false">A29/$C$3</f>
        <v>0.314285714285714</v>
      </c>
      <c r="C29" s="57" t="n">
        <f aca="false">($C$3-A29)/$C$3</f>
        <v>0.685714285714286</v>
      </c>
      <c r="E29" s="58" t="n">
        <f aca="false">(B29*C29/2)*$E$3*$C$3*$C$3</f>
        <v>87038.41344</v>
      </c>
      <c r="F29" s="58" t="n">
        <f aca="false">IF(A29&gt;$A$3,C29*$A$3*$F$3,B29*($C$3-$A$3)*$F$3)</f>
        <v>27428.5714285714</v>
      </c>
      <c r="G29" s="58" t="n">
        <f aca="false">IF(A29&gt;$B$3,C29*$B$3*$G$3,B29*($C$3-$B$3)*$G$3)</f>
        <v>47142.8571428572</v>
      </c>
      <c r="H29" s="58" t="n">
        <f aca="false">SUM(E29:G29)</f>
        <v>161609.842011429</v>
      </c>
      <c r="I29" s="55" t="n">
        <f aca="false">A29</f>
        <v>4.4</v>
      </c>
      <c r="L29" s="59"/>
    </row>
    <row r="30" customFormat="false" ht="15" hidden="false" customHeight="false" outlineLevel="0" collapsed="false">
      <c r="A30" s="55" t="n">
        <f aca="false">(C3/70)+A29</f>
        <v>4.6</v>
      </c>
      <c r="B30" s="55" t="n">
        <f aca="false">A30/$C$3</f>
        <v>0.328571428571429</v>
      </c>
      <c r="C30" s="57" t="n">
        <f aca="false">($C$3-A30)/$C$3</f>
        <v>0.671428571428571</v>
      </c>
      <c r="E30" s="58" t="n">
        <f aca="false">(B30*C30/2)*$E$3*$C$3*$C$3</f>
        <v>89098.98194</v>
      </c>
      <c r="F30" s="58" t="n">
        <f aca="false">IF(A30&gt;$A$3,C30*$A$3*$F$3,B30*($C$3-$A$3)*$F$3)</f>
        <v>26857.1428571429</v>
      </c>
      <c r="G30" s="58" t="n">
        <f aca="false">IF(A30&gt;$B$3,C30*$B$3*$G$3,B30*($C$3-$B$3)*$G$3)</f>
        <v>49285.7142857143</v>
      </c>
      <c r="H30" s="58" t="n">
        <f aca="false">SUM(E30:G30)</f>
        <v>165241.839082857</v>
      </c>
      <c r="I30" s="55" t="n">
        <f aca="false">A30</f>
        <v>4.6</v>
      </c>
      <c r="L30" s="59"/>
    </row>
    <row r="31" customFormat="false" ht="15" hidden="false" customHeight="false" outlineLevel="0" collapsed="false">
      <c r="A31" s="55" t="n">
        <f aca="false">(C3/70)+A30</f>
        <v>4.8</v>
      </c>
      <c r="B31" s="55" t="n">
        <f aca="false">A31/$C$3</f>
        <v>0.342857142857143</v>
      </c>
      <c r="C31" s="57" t="n">
        <f aca="false">($C$3-A31)/$C$3</f>
        <v>0.657142857142857</v>
      </c>
      <c r="E31" s="58" t="n">
        <f aca="false">(B31*C31/2)*$E$3*$C$3*$C$3</f>
        <v>90994.70496</v>
      </c>
      <c r="F31" s="58" t="n">
        <f aca="false">IF(A31&gt;$A$3,C31*$A$3*$F$3,B31*($C$3-$A$3)*$F$3)</f>
        <v>26285.7142857143</v>
      </c>
      <c r="G31" s="58" t="n">
        <f aca="false">IF(A31&gt;$B$3,C31*$B$3*$G$3,B31*($C$3-$B$3)*$G$3)</f>
        <v>51428.5714285714</v>
      </c>
      <c r="H31" s="58" t="n">
        <f aca="false">SUM(E31:G31)</f>
        <v>168708.990674286</v>
      </c>
      <c r="I31" s="55" t="n">
        <f aca="false">A31</f>
        <v>4.8</v>
      </c>
      <c r="L31" s="59"/>
    </row>
    <row r="32" customFormat="false" ht="15" hidden="false" customHeight="false" outlineLevel="0" collapsed="false">
      <c r="A32" s="55" t="n">
        <f aca="false">(C3/70)+A31</f>
        <v>5</v>
      </c>
      <c r="B32" s="55" t="n">
        <f aca="false">A32/$C$3</f>
        <v>0.357142857142857</v>
      </c>
      <c r="C32" s="57" t="n">
        <f aca="false">($C$3-A32)/$C$3</f>
        <v>0.642857142857143</v>
      </c>
      <c r="E32" s="58" t="n">
        <f aca="false">(B32*C32/2)*$E$3*$C$3*$C$3</f>
        <v>92725.5825</v>
      </c>
      <c r="F32" s="58" t="n">
        <f aca="false">IF(A32&gt;$A$3,C32*$A$3*$F$3,B32*($C$3-$A$3)*$F$3)</f>
        <v>25714.2857142857</v>
      </c>
      <c r="G32" s="58" t="n">
        <f aca="false">IF(A32&gt;$B$3,C32*$B$3*$G$3,B32*($C$3-$B$3)*$G$3)</f>
        <v>53571.4285714286</v>
      </c>
      <c r="H32" s="58" t="n">
        <f aca="false">SUM(E32:G32)</f>
        <v>172011.296785714</v>
      </c>
      <c r="I32" s="55" t="n">
        <f aca="false">A32</f>
        <v>5</v>
      </c>
      <c r="L32" s="59"/>
    </row>
    <row r="33" customFormat="false" ht="15" hidden="false" customHeight="false" outlineLevel="0" collapsed="false">
      <c r="A33" s="55" t="n">
        <f aca="false">(C3/70)+A32</f>
        <v>5.2</v>
      </c>
      <c r="B33" s="55" t="n">
        <f aca="false">A33/$C$3</f>
        <v>0.371428571428572</v>
      </c>
      <c r="C33" s="57" t="n">
        <f aca="false">($C$3-A33)/$C$3</f>
        <v>0.628571428571428</v>
      </c>
      <c r="E33" s="58" t="n">
        <f aca="false">(B33*C33/2)*$E$3*$C$3*$C$3</f>
        <v>94291.61456</v>
      </c>
      <c r="F33" s="58" t="n">
        <f aca="false">IF(A33&gt;$A$3,C33*$A$3*$F$3,B33*($C$3-$A$3)*$F$3)</f>
        <v>25142.8571428571</v>
      </c>
      <c r="G33" s="58" t="n">
        <f aca="false">IF(A33&gt;$B$3,C33*$B$3*$G$3,B33*($C$3-$B$3)*$G$3)</f>
        <v>55714.2857142857</v>
      </c>
      <c r="H33" s="58" t="n">
        <f aca="false">SUM(E33:G33)</f>
        <v>175148.757417143</v>
      </c>
      <c r="I33" s="55" t="n">
        <f aca="false">A33</f>
        <v>5.2</v>
      </c>
      <c r="L33" s="59"/>
    </row>
    <row r="34" customFormat="false" ht="15" hidden="false" customHeight="false" outlineLevel="0" collapsed="false">
      <c r="A34" s="55" t="n">
        <f aca="false">(C3/70)+A33</f>
        <v>5.4</v>
      </c>
      <c r="B34" s="55" t="n">
        <f aca="false">A34/$C$3</f>
        <v>0.385714285714286</v>
      </c>
      <c r="C34" s="57" t="n">
        <f aca="false">($C$3-A34)/$C$3</f>
        <v>0.614285714285714</v>
      </c>
      <c r="E34" s="58" t="n">
        <f aca="false">(B34*C34/2)*$E$3*$C$3*$C$3</f>
        <v>95692.80114</v>
      </c>
      <c r="F34" s="58" t="n">
        <f aca="false">IF(A34&gt;$A$3,C34*$A$3*$F$3,B34*($C$3-$A$3)*$F$3)</f>
        <v>24571.4285714286</v>
      </c>
      <c r="G34" s="58" t="n">
        <f aca="false">IF(A34&gt;$B$3,C34*$B$3*$G$3,B34*($C$3-$B$3)*$G$3)</f>
        <v>57857.1428571429</v>
      </c>
      <c r="H34" s="58" t="n">
        <f aca="false">SUM(E34:G34)</f>
        <v>178121.372568571</v>
      </c>
      <c r="I34" s="55" t="n">
        <f aca="false">A34</f>
        <v>5.4</v>
      </c>
      <c r="L34" s="59"/>
    </row>
    <row r="35" customFormat="false" ht="15" hidden="false" customHeight="false" outlineLevel="0" collapsed="false">
      <c r="A35" s="55" t="n">
        <f aca="false">(C3/70)+A34</f>
        <v>5.6</v>
      </c>
      <c r="B35" s="55" t="n">
        <f aca="false">A35/$C$3</f>
        <v>0.4</v>
      </c>
      <c r="C35" s="57" t="n">
        <f aca="false">($C$3-A35)/$C$3</f>
        <v>0.6</v>
      </c>
      <c r="E35" s="58" t="n">
        <f aca="false">(B35*C35/2)*$E$3*$C$3*$C$3</f>
        <v>96929.14224</v>
      </c>
      <c r="F35" s="58" t="n">
        <f aca="false">IF(A35&gt;$A$3,C35*$A$3*$F$3,B35*($C$3-$A$3)*$F$3)</f>
        <v>24000</v>
      </c>
      <c r="G35" s="58" t="n">
        <f aca="false">IF(A35&gt;$B$3,C35*$B$3*$G$3,B35*($C$3-$B$3)*$G$3)</f>
        <v>60000</v>
      </c>
      <c r="H35" s="58" t="n">
        <f aca="false">SUM(E35:G35)</f>
        <v>180929.14224</v>
      </c>
      <c r="I35" s="55" t="n">
        <f aca="false">A35</f>
        <v>5.6</v>
      </c>
      <c r="L35" s="59"/>
    </row>
    <row r="36" customFormat="false" ht="15" hidden="false" customHeight="false" outlineLevel="0" collapsed="false">
      <c r="A36" s="55" t="n">
        <f aca="false">(C3/70)+A35</f>
        <v>5.8</v>
      </c>
      <c r="B36" s="55" t="n">
        <f aca="false">A36/$C$3</f>
        <v>0.414285714285714</v>
      </c>
      <c r="C36" s="57" t="n">
        <f aca="false">($C$3-A36)/$C$3</f>
        <v>0.585714285714286</v>
      </c>
      <c r="E36" s="58" t="n">
        <f aca="false">(B36*C36/2)*$E$3*$C$3*$C$3</f>
        <v>98000.63786</v>
      </c>
      <c r="F36" s="58" t="n">
        <f aca="false">IF(A36&gt;$A$3,C36*$A$3*$F$3,B36*($C$3-$A$3)*$F$3)</f>
        <v>23428.5714285714</v>
      </c>
      <c r="G36" s="58" t="n">
        <f aca="false">IF(A36&gt;$B$3,C36*$B$3*$G$3,B36*($C$3-$B$3)*$G$3)</f>
        <v>62142.8571428572</v>
      </c>
      <c r="H36" s="58" t="n">
        <f aca="false">SUM(E36:G36)</f>
        <v>183572.066431429</v>
      </c>
      <c r="I36" s="55" t="n">
        <f aca="false">A36</f>
        <v>5.8</v>
      </c>
      <c r="L36" s="59"/>
    </row>
    <row r="37" customFormat="false" ht="15" hidden="false" customHeight="false" outlineLevel="0" collapsed="false">
      <c r="A37" s="55" t="n">
        <f aca="false">(C3/70)+A36</f>
        <v>6</v>
      </c>
      <c r="B37" s="55" t="n">
        <f aca="false">A37/$C$3</f>
        <v>0.428571428571429</v>
      </c>
      <c r="C37" s="57" t="n">
        <f aca="false">($C$3-A37)/$C$3</f>
        <v>0.571428571428571</v>
      </c>
      <c r="E37" s="58" t="n">
        <f aca="false">(B37*C37/2)*$E$3*$C$3*$C$3</f>
        <v>98907.288</v>
      </c>
      <c r="F37" s="58" t="n">
        <f aca="false">IF(A37&gt;$A$3,C37*$A$3*$F$3,B37*($C$3-$A$3)*$F$3)</f>
        <v>22857.1428571429</v>
      </c>
      <c r="G37" s="58" t="n">
        <f aca="false">IF(A37&gt;$B$3,C37*$B$3*$G$3,B37*($C$3-$B$3)*$G$3)</f>
        <v>64285.7142857143</v>
      </c>
      <c r="H37" s="58" t="n">
        <f aca="false">SUM(E37:G37)</f>
        <v>186050.145142857</v>
      </c>
      <c r="I37" s="55" t="n">
        <f aca="false">A37</f>
        <v>6</v>
      </c>
      <c r="L37" s="59"/>
    </row>
    <row r="38" customFormat="false" ht="15" hidden="false" customHeight="false" outlineLevel="0" collapsed="false">
      <c r="A38" s="55" t="n">
        <f aca="false">(C3/70)+A37</f>
        <v>6.2</v>
      </c>
      <c r="B38" s="55" t="n">
        <f aca="false">A38/$C$3</f>
        <v>0.442857142857143</v>
      </c>
      <c r="C38" s="57" t="n">
        <f aca="false">($C$3-A38)/$C$3</f>
        <v>0.557142857142857</v>
      </c>
      <c r="E38" s="58" t="n">
        <f aca="false">(B38*C38/2)*$E$3*$C$3*$C$3</f>
        <v>99649.09266</v>
      </c>
      <c r="F38" s="58" t="n">
        <f aca="false">IF(A38&gt;$A$3,C38*$A$3*$F$3,B38*($C$3-$A$3)*$F$3)</f>
        <v>22285.7142857143</v>
      </c>
      <c r="G38" s="58" t="n">
        <f aca="false">IF(A38&gt;$B$3,C38*$B$3*$G$3,B38*($C$3-$B$3)*$G$3)</f>
        <v>66428.5714285715</v>
      </c>
      <c r="H38" s="58" t="n">
        <f aca="false">SUM(E38:G38)</f>
        <v>188363.378374286</v>
      </c>
      <c r="I38" s="55" t="n">
        <f aca="false">A38</f>
        <v>6.2</v>
      </c>
      <c r="L38" s="59"/>
    </row>
    <row r="39" customFormat="false" ht="15" hidden="false" customHeight="false" outlineLevel="0" collapsed="false">
      <c r="A39" s="55" t="n">
        <f aca="false">(C3/70)+A38</f>
        <v>6.4</v>
      </c>
      <c r="B39" s="55" t="n">
        <f aca="false">A39/$C$3</f>
        <v>0.457142857142857</v>
      </c>
      <c r="C39" s="57" t="n">
        <f aca="false">($C$3-A39)/$C$3</f>
        <v>0.542857142857143</v>
      </c>
      <c r="E39" s="58" t="n">
        <f aca="false">(B39*C39/2)*$E$3*$C$3*$C$3</f>
        <v>100226.05184</v>
      </c>
      <c r="F39" s="58" t="n">
        <f aca="false">IF(A39&gt;$A$3,C39*$A$3*$F$3,B39*($C$3-$A$3)*$F$3)</f>
        <v>21714.2857142857</v>
      </c>
      <c r="G39" s="58" t="n">
        <f aca="false">IF(A39&gt;$B$3,C39*$B$3*$G$3,B39*($C$3-$B$3)*$G$3)</f>
        <v>68571.4285714286</v>
      </c>
      <c r="H39" s="58" t="n">
        <f aca="false">SUM(E39:G39)</f>
        <v>190511.766125714</v>
      </c>
      <c r="I39" s="55" t="n">
        <f aca="false">A39</f>
        <v>6.4</v>
      </c>
      <c r="L39" s="59"/>
    </row>
    <row r="40" customFormat="false" ht="15" hidden="false" customHeight="false" outlineLevel="0" collapsed="false">
      <c r="A40" s="55" t="n">
        <f aca="false">(C3/70)+A39</f>
        <v>6.6</v>
      </c>
      <c r="B40" s="55" t="n">
        <f aca="false">A40/$C$3</f>
        <v>0.471428571428572</v>
      </c>
      <c r="C40" s="57" t="n">
        <f aca="false">($C$3-A40)/$C$3</f>
        <v>0.528571428571428</v>
      </c>
      <c r="E40" s="58" t="n">
        <f aca="false">(B40*C40/2)*$E$3*$C$3*$C$3</f>
        <v>100638.16554</v>
      </c>
      <c r="F40" s="58" t="n">
        <f aca="false">IF(A40&gt;$A$3,C40*$A$3*$F$3,B40*($C$3-$A$3)*$F$3)</f>
        <v>21142.8571428571</v>
      </c>
      <c r="G40" s="58" t="n">
        <f aca="false">IF(A40&gt;$B$3,C40*$B$3*$G$3,B40*($C$3-$B$3)*$G$3)</f>
        <v>68714.2857142857</v>
      </c>
      <c r="H40" s="58" t="n">
        <f aca="false">SUM(E40:G40)</f>
        <v>190495.308397143</v>
      </c>
      <c r="I40" s="55" t="n">
        <f aca="false">A40</f>
        <v>6.6</v>
      </c>
      <c r="L40" s="59"/>
    </row>
    <row r="41" customFormat="false" ht="15" hidden="false" customHeight="false" outlineLevel="0" collapsed="false">
      <c r="A41" s="55" t="n">
        <f aca="false">(C3/70)+A40</f>
        <v>6.8</v>
      </c>
      <c r="B41" s="55" t="n">
        <f aca="false">A41/$C$3</f>
        <v>0.485714285714286</v>
      </c>
      <c r="C41" s="57" t="n">
        <f aca="false">($C$3-A41)/$C$3</f>
        <v>0.514285714285714</v>
      </c>
      <c r="E41" s="58" t="n">
        <f aca="false">(B41*C41/2)*$E$3*$C$3*$C$3</f>
        <v>100885.43376</v>
      </c>
      <c r="F41" s="58" t="n">
        <f aca="false">IF(A41&gt;$A$3,C41*$A$3*$F$3,B41*($C$3-$A$3)*$F$3)</f>
        <v>20571.4285714286</v>
      </c>
      <c r="G41" s="58" t="n">
        <f aca="false">IF(A41&gt;$B$3,C41*$B$3*$G$3,B41*($C$3-$B$3)*$G$3)</f>
        <v>66857.1428571428</v>
      </c>
      <c r="H41" s="58" t="n">
        <f aca="false">SUM(E41:G41)</f>
        <v>188314.005188571</v>
      </c>
      <c r="I41" s="55" t="n">
        <f aca="false">A41</f>
        <v>6.8</v>
      </c>
      <c r="L41" s="59"/>
    </row>
    <row r="42" customFormat="false" ht="15" hidden="false" customHeight="false" outlineLevel="0" collapsed="false">
      <c r="A42" s="55" t="n">
        <f aca="false">(C3/70)+A41</f>
        <v>7</v>
      </c>
      <c r="B42" s="55" t="n">
        <f aca="false">A42/$C$3</f>
        <v>0.5</v>
      </c>
      <c r="C42" s="57" t="n">
        <f aca="false">($C$3-A42)/$C$3</f>
        <v>0.5</v>
      </c>
      <c r="E42" s="58" t="n">
        <f aca="false">(B42*C42/2)*$E$3*$C$3*$C$3</f>
        <v>100967.8565</v>
      </c>
      <c r="F42" s="58" t="n">
        <f aca="false">IF(A42&gt;$A$3,C42*$A$3*$F$3,B42*($C$3-$A$3)*$F$3)</f>
        <v>20000</v>
      </c>
      <c r="G42" s="58" t="n">
        <f aca="false">IF(A42&gt;$B$3,C42*$B$3*$G$3,B42*($C$3-$B$3)*$G$3)</f>
        <v>65000</v>
      </c>
      <c r="H42" s="58" t="n">
        <f aca="false">SUM(E42:G42)</f>
        <v>185967.8565</v>
      </c>
      <c r="I42" s="55" t="n">
        <f aca="false">A42</f>
        <v>7</v>
      </c>
      <c r="L42" s="59"/>
    </row>
    <row r="43" customFormat="false" ht="15" hidden="false" customHeight="false" outlineLevel="0" collapsed="false">
      <c r="A43" s="55" t="n">
        <f aca="false">(C3/70)+A42</f>
        <v>7.2</v>
      </c>
      <c r="B43" s="55" t="n">
        <f aca="false">A43/$C$3</f>
        <v>0.514285714285715</v>
      </c>
      <c r="C43" s="57" t="n">
        <f aca="false">($C$3-A43)/$C$3</f>
        <v>0.485714285714285</v>
      </c>
      <c r="E43" s="58" t="n">
        <f aca="false">(B43*C43/2)*$E$3*$C$3*$C$3</f>
        <v>100885.43376</v>
      </c>
      <c r="F43" s="58" t="n">
        <f aca="false">IF(A43&gt;$A$3,C43*$A$3*$F$3,B43*($C$3-$A$3)*$F$3)</f>
        <v>19428.5714285714</v>
      </c>
      <c r="G43" s="58" t="n">
        <f aca="false">IF(A43&gt;$B$3,C43*$B$3*$G$3,B43*($C$3-$B$3)*$G$3)</f>
        <v>63142.8571428571</v>
      </c>
      <c r="H43" s="58" t="n">
        <f aca="false">SUM(E43:G43)</f>
        <v>183456.862331429</v>
      </c>
      <c r="I43" s="55" t="n">
        <f aca="false">A43</f>
        <v>7.2</v>
      </c>
      <c r="L43" s="59"/>
    </row>
    <row r="44" customFormat="false" ht="15" hidden="false" customHeight="false" outlineLevel="0" collapsed="false">
      <c r="A44" s="55" t="n">
        <f aca="false">(C3/70)+A43</f>
        <v>7.4</v>
      </c>
      <c r="B44" s="55" t="n">
        <f aca="false">A44/$C$3</f>
        <v>0.528571428571429</v>
      </c>
      <c r="C44" s="57" t="n">
        <f aca="false">($C$3-A44)/$C$3</f>
        <v>0.471428571428571</v>
      </c>
      <c r="E44" s="58" t="n">
        <f aca="false">(B44*C44/2)*$E$3*$C$3*$C$3</f>
        <v>100638.16554</v>
      </c>
      <c r="F44" s="58" t="n">
        <f aca="false">IF(A44&gt;$A$3,C44*$A$3*$F$3,B44*($C$3-$A$3)*$F$3)</f>
        <v>18857.1428571428</v>
      </c>
      <c r="G44" s="58" t="n">
        <f aca="false">IF(A44&gt;$B$3,C44*$B$3*$G$3,B44*($C$3-$B$3)*$G$3)</f>
        <v>61285.7142857142</v>
      </c>
      <c r="H44" s="58" t="n">
        <f aca="false">SUM(E44:G44)</f>
        <v>180781.022682857</v>
      </c>
      <c r="I44" s="55" t="n">
        <f aca="false">A44</f>
        <v>7.4</v>
      </c>
      <c r="L44" s="59"/>
    </row>
    <row r="45" customFormat="false" ht="15" hidden="false" customHeight="false" outlineLevel="0" collapsed="false">
      <c r="A45" s="55" t="n">
        <f aca="false">(C3/70)+A44</f>
        <v>7.6</v>
      </c>
      <c r="B45" s="55" t="n">
        <f aca="false">A45/$C$3</f>
        <v>0.542857142857143</v>
      </c>
      <c r="C45" s="57" t="n">
        <f aca="false">($C$3-A45)/$C$3</f>
        <v>0.457142857142857</v>
      </c>
      <c r="E45" s="58" t="n">
        <f aca="false">(B45*C45/2)*$E$3*$C$3*$C$3</f>
        <v>100226.05184</v>
      </c>
      <c r="F45" s="58" t="n">
        <f aca="false">IF(A45&gt;$A$3,C45*$A$3*$F$3,B45*($C$3-$A$3)*$F$3)</f>
        <v>18285.7142857143</v>
      </c>
      <c r="G45" s="58" t="n">
        <f aca="false">IF(A45&gt;$B$3,C45*$B$3*$G$3,B45*($C$3-$B$3)*$G$3)</f>
        <v>59428.5714285714</v>
      </c>
      <c r="H45" s="58" t="n">
        <f aca="false">SUM(E45:G45)</f>
        <v>177940.337554286</v>
      </c>
      <c r="I45" s="55" t="n">
        <f aca="false">A45</f>
        <v>7.6</v>
      </c>
      <c r="L45" s="59"/>
    </row>
    <row r="46" customFormat="false" ht="15" hidden="false" customHeight="false" outlineLevel="0" collapsed="false">
      <c r="A46" s="55" t="n">
        <f aca="false">(C3/70)+A45</f>
        <v>7.8</v>
      </c>
      <c r="B46" s="55" t="n">
        <f aca="false">A46/$C$3</f>
        <v>0.557142857142858</v>
      </c>
      <c r="C46" s="57" t="n">
        <f aca="false">($C$3-A46)/$C$3</f>
        <v>0.442857142857143</v>
      </c>
      <c r="E46" s="58" t="n">
        <f aca="false">(B46*C46/2)*$E$3*$C$3*$C$3</f>
        <v>99649.09266</v>
      </c>
      <c r="F46" s="58" t="n">
        <f aca="false">IF(A46&gt;$A$3,C46*$A$3*$F$3,B46*($C$3-$A$3)*$F$3)</f>
        <v>17714.2857142857</v>
      </c>
      <c r="G46" s="58" t="n">
        <f aca="false">IF(A46&gt;$B$3,C46*$B$3*$G$3,B46*($C$3-$B$3)*$G$3)</f>
        <v>57571.4285714285</v>
      </c>
      <c r="H46" s="58" t="n">
        <f aca="false">SUM(E46:G46)</f>
        <v>174934.806945714</v>
      </c>
      <c r="I46" s="55" t="n">
        <f aca="false">A46</f>
        <v>7.8</v>
      </c>
      <c r="L46" s="59"/>
    </row>
    <row r="47" customFormat="false" ht="15" hidden="false" customHeight="false" outlineLevel="0" collapsed="false">
      <c r="A47" s="55" t="n">
        <f aca="false">(C3/70)+A46</f>
        <v>8</v>
      </c>
      <c r="B47" s="55" t="n">
        <f aca="false">A47/$C$3</f>
        <v>0.571428571428572</v>
      </c>
      <c r="C47" s="57" t="n">
        <f aca="false">($C$3-A47)/$C$3</f>
        <v>0.428571428571428</v>
      </c>
      <c r="E47" s="58" t="n">
        <f aca="false">(B47*C47/2)*$E$3*$C$3*$C$3</f>
        <v>98907.288</v>
      </c>
      <c r="F47" s="58" t="n">
        <f aca="false">IF(A47&gt;$A$3,C47*$A$3*$F$3,B47*($C$3-$A$3)*$F$3)</f>
        <v>17142.8571428571</v>
      </c>
      <c r="G47" s="58" t="n">
        <f aca="false">IF(A47&gt;$B$3,C47*$B$3*$G$3,B47*($C$3-$B$3)*$G$3)</f>
        <v>55714.2857142857</v>
      </c>
      <c r="H47" s="58" t="n">
        <f aca="false">SUM(E47:G47)</f>
        <v>171764.430857143</v>
      </c>
      <c r="I47" s="55" t="n">
        <f aca="false">A47</f>
        <v>8</v>
      </c>
      <c r="L47" s="59"/>
    </row>
    <row r="48" customFormat="false" ht="15" hidden="false" customHeight="false" outlineLevel="0" collapsed="false">
      <c r="A48" s="55" t="n">
        <f aca="false">(C3/70)+A47</f>
        <v>8.2</v>
      </c>
      <c r="B48" s="55" t="n">
        <f aca="false">A48/$C$3</f>
        <v>0.585714285714286</v>
      </c>
      <c r="C48" s="57" t="n">
        <f aca="false">($C$3-A48)/$C$3</f>
        <v>0.414285714285714</v>
      </c>
      <c r="E48" s="58" t="n">
        <f aca="false">(B48*C48/2)*$E$3*$C$3*$C$3</f>
        <v>98000.63786</v>
      </c>
      <c r="F48" s="58" t="n">
        <f aca="false">IF(A48&gt;$A$3,C48*$A$3*$F$3,B48*($C$3-$A$3)*$F$3)</f>
        <v>16571.4285714286</v>
      </c>
      <c r="G48" s="58" t="n">
        <f aca="false">IF(A48&gt;$B$3,C48*$B$3*$G$3,B48*($C$3-$B$3)*$G$3)</f>
        <v>53857.1428571428</v>
      </c>
      <c r="H48" s="58" t="n">
        <f aca="false">SUM(E48:G48)</f>
        <v>168429.209288571</v>
      </c>
      <c r="I48" s="55" t="n">
        <f aca="false">A48</f>
        <v>8.2</v>
      </c>
      <c r="L48" s="59"/>
    </row>
    <row r="49" customFormat="false" ht="15" hidden="false" customHeight="false" outlineLevel="0" collapsed="false">
      <c r="A49" s="55" t="n">
        <f aca="false">(C3/70)+A48</f>
        <v>8.4</v>
      </c>
      <c r="B49" s="55" t="n">
        <f aca="false">A49/$C$3</f>
        <v>0.6</v>
      </c>
      <c r="C49" s="57" t="n">
        <f aca="false">($C$3-A49)/$C$3</f>
        <v>0.4</v>
      </c>
      <c r="E49" s="58" t="n">
        <f aca="false">(B49*C49/2)*$E$3*$C$3*$C$3</f>
        <v>96929.14224</v>
      </c>
      <c r="F49" s="58" t="n">
        <f aca="false">IF(A49&gt;$A$3,C49*$A$3*$F$3,B49*($C$3-$A$3)*$F$3)</f>
        <v>16000</v>
      </c>
      <c r="G49" s="58" t="n">
        <f aca="false">IF(A49&gt;$B$3,C49*$B$3*$G$3,B49*($C$3-$B$3)*$G$3)</f>
        <v>52000</v>
      </c>
      <c r="H49" s="58" t="n">
        <f aca="false">SUM(E49:G49)</f>
        <v>164929.14224</v>
      </c>
      <c r="I49" s="55" t="n">
        <f aca="false">A49</f>
        <v>8.4</v>
      </c>
      <c r="L49" s="59"/>
    </row>
    <row r="50" customFormat="false" ht="15" hidden="false" customHeight="false" outlineLevel="0" collapsed="false">
      <c r="A50" s="55" t="n">
        <f aca="false">(C3/70)+A49</f>
        <v>8.6</v>
      </c>
      <c r="B50" s="55" t="n">
        <f aca="false">A50/$C$3</f>
        <v>0.614285714285714</v>
      </c>
      <c r="C50" s="57" t="n">
        <f aca="false">($C$3-A50)/$C$3</f>
        <v>0.385714285714286</v>
      </c>
      <c r="E50" s="58" t="n">
        <f aca="false">(B50*C50/2)*$E$3*$C$3*$C$3</f>
        <v>95692.80114</v>
      </c>
      <c r="F50" s="58" t="n">
        <f aca="false">IF(A50&gt;$A$3,C50*$A$3*$F$3,B50*($C$3-$A$3)*$F$3)</f>
        <v>15428.5714285714</v>
      </c>
      <c r="G50" s="58" t="n">
        <f aca="false">IF(A50&gt;$B$3,C50*$B$3*$G$3,B50*($C$3-$B$3)*$G$3)</f>
        <v>50142.8571428571</v>
      </c>
      <c r="H50" s="58" t="n">
        <f aca="false">SUM(E50:G50)</f>
        <v>161264.229711429</v>
      </c>
      <c r="I50" s="55" t="n">
        <f aca="false">A50</f>
        <v>8.6</v>
      </c>
      <c r="L50" s="59"/>
    </row>
    <row r="51" customFormat="false" ht="15" hidden="false" customHeight="false" outlineLevel="0" collapsed="false">
      <c r="A51" s="55" t="n">
        <f aca="false">(C3/70)+A50</f>
        <v>8.8</v>
      </c>
      <c r="B51" s="55" t="n">
        <f aca="false">A51/$C$3</f>
        <v>0.628571428571429</v>
      </c>
      <c r="C51" s="57" t="n">
        <f aca="false">($C$3-A51)/$C$3</f>
        <v>0.371428571428571</v>
      </c>
      <c r="E51" s="58" t="n">
        <f aca="false">(B51*C51/2)*$E$3*$C$3*$C$3</f>
        <v>94291.61456</v>
      </c>
      <c r="F51" s="58" t="n">
        <f aca="false">IF(A51&gt;$A$3,C51*$A$3*$F$3,B51*($C$3-$A$3)*$F$3)</f>
        <v>14857.1428571429</v>
      </c>
      <c r="G51" s="58" t="n">
        <f aca="false">IF(A51&gt;$B$3,C51*$B$3*$G$3,B51*($C$3-$B$3)*$G$3)</f>
        <v>48285.7142857143</v>
      </c>
      <c r="H51" s="58" t="n">
        <f aca="false">SUM(E51:G51)</f>
        <v>157434.471702857</v>
      </c>
      <c r="I51" s="55" t="n">
        <f aca="false">A51</f>
        <v>8.8</v>
      </c>
      <c r="L51" s="59"/>
    </row>
    <row r="52" customFormat="false" ht="15" hidden="false" customHeight="false" outlineLevel="0" collapsed="false">
      <c r="A52" s="55" t="n">
        <f aca="false">(C3/70)+A51</f>
        <v>9</v>
      </c>
      <c r="B52" s="55" t="n">
        <f aca="false">A52/$C$3</f>
        <v>0.642857142857143</v>
      </c>
      <c r="C52" s="57" t="n">
        <f aca="false">($C$3-A52)/$C$3</f>
        <v>0.357142857142857</v>
      </c>
      <c r="E52" s="58" t="n">
        <f aca="false">(B52*C52/2)*$E$3*$C$3*$C$3</f>
        <v>92725.5825</v>
      </c>
      <c r="F52" s="58" t="n">
        <f aca="false">IF(A52&gt;$A$3,C52*$A$3*$F$3,B52*($C$3-$A$3)*$F$3)</f>
        <v>14285.7142857143</v>
      </c>
      <c r="G52" s="58" t="n">
        <f aca="false">IF(A52&gt;$B$3,C52*$B$3*$G$3,B52*($C$3-$B$3)*$G$3)</f>
        <v>46428.5714285714</v>
      </c>
      <c r="H52" s="58" t="n">
        <f aca="false">SUM(E52:G52)</f>
        <v>153439.868214286</v>
      </c>
      <c r="I52" s="55" t="n">
        <f aca="false">A52</f>
        <v>9</v>
      </c>
      <c r="L52" s="59"/>
    </row>
    <row r="53" customFormat="false" ht="15" hidden="false" customHeight="false" outlineLevel="0" collapsed="false">
      <c r="A53" s="55" t="n">
        <f aca="false">(C3/70)+A52</f>
        <v>9.2</v>
      </c>
      <c r="B53" s="55" t="n">
        <f aca="false">A53/$C$3</f>
        <v>0.657142857142857</v>
      </c>
      <c r="C53" s="57" t="n">
        <f aca="false">($C$3-A53)/$C$3</f>
        <v>0.342857142857143</v>
      </c>
      <c r="E53" s="58" t="n">
        <f aca="false">(B53*C53/2)*$E$3*$C$3*$C$3</f>
        <v>90994.70496</v>
      </c>
      <c r="F53" s="58" t="n">
        <f aca="false">IF(A53&gt;$A$3,C53*$A$3*$F$3,B53*($C$3-$A$3)*$F$3)</f>
        <v>13714.2857142857</v>
      </c>
      <c r="G53" s="58" t="n">
        <f aca="false">IF(A53&gt;$B$3,C53*$B$3*$G$3,B53*($C$3-$B$3)*$G$3)</f>
        <v>44571.4285714286</v>
      </c>
      <c r="H53" s="58" t="n">
        <f aca="false">SUM(E53:G53)</f>
        <v>149280.419245714</v>
      </c>
      <c r="I53" s="55" t="n">
        <f aca="false">A53</f>
        <v>9.2</v>
      </c>
      <c r="L53" s="59"/>
    </row>
    <row r="54" customFormat="false" ht="15" hidden="false" customHeight="false" outlineLevel="0" collapsed="false">
      <c r="A54" s="55" t="n">
        <f aca="false">(C3/70)+A53</f>
        <v>9.4</v>
      </c>
      <c r="B54" s="55" t="n">
        <f aca="false">A54/$C$3</f>
        <v>0.671428571428571</v>
      </c>
      <c r="C54" s="57" t="n">
        <f aca="false">($C$3-A54)/$C$3</f>
        <v>0.328571428571429</v>
      </c>
      <c r="E54" s="58" t="n">
        <f aca="false">(B54*C54/2)*$E$3*$C$3*$C$3</f>
        <v>89098.98194</v>
      </c>
      <c r="F54" s="58" t="n">
        <f aca="false">IF(A54&gt;$A$3,C54*$A$3*$F$3,B54*($C$3-$A$3)*$F$3)</f>
        <v>13142.8571428571</v>
      </c>
      <c r="G54" s="58" t="n">
        <f aca="false">IF(A54&gt;$B$3,C54*$B$3*$G$3,B54*($C$3-$B$3)*$G$3)</f>
        <v>42714.2857142857</v>
      </c>
      <c r="H54" s="58" t="n">
        <f aca="false">SUM(E54:G54)</f>
        <v>144956.124797143</v>
      </c>
      <c r="I54" s="55" t="n">
        <f aca="false">A54</f>
        <v>9.4</v>
      </c>
      <c r="L54" s="59"/>
    </row>
    <row r="55" customFormat="false" ht="15" hidden="false" customHeight="false" outlineLevel="0" collapsed="false">
      <c r="A55" s="55" t="n">
        <f aca="false">(C3/70)+A54</f>
        <v>9.6</v>
      </c>
      <c r="B55" s="55" t="n">
        <f aca="false">A55/$C$3</f>
        <v>0.685714285714286</v>
      </c>
      <c r="C55" s="57" t="n">
        <f aca="false">($C$3-A55)/$C$3</f>
        <v>0.314285714285714</v>
      </c>
      <c r="E55" s="58" t="n">
        <f aca="false">(B55*C55/2)*$E$3*$C$3*$C$3</f>
        <v>87038.41344</v>
      </c>
      <c r="F55" s="58" t="n">
        <f aca="false">IF(A55&gt;$A$3,C55*$A$3*$F$3,B55*($C$3-$A$3)*$F$3)</f>
        <v>12571.4285714286</v>
      </c>
      <c r="G55" s="58" t="n">
        <f aca="false">IF(A55&gt;$B$3,C55*$B$3*$G$3,B55*($C$3-$B$3)*$G$3)</f>
        <v>40857.1428571429</v>
      </c>
      <c r="H55" s="58" t="n">
        <f aca="false">SUM(E55:G55)</f>
        <v>140466.984868571</v>
      </c>
      <c r="I55" s="55" t="n">
        <f aca="false">A55</f>
        <v>9.6</v>
      </c>
      <c r="L55" s="59"/>
    </row>
    <row r="56" customFormat="false" ht="15" hidden="false" customHeight="false" outlineLevel="0" collapsed="false">
      <c r="A56" s="55" t="n">
        <f aca="false">(C3/70)+A55</f>
        <v>9.8</v>
      </c>
      <c r="B56" s="55" t="n">
        <f aca="false">A56/$C$3</f>
        <v>0.7</v>
      </c>
      <c r="C56" s="57" t="n">
        <f aca="false">($C$3-A56)/$C$3</f>
        <v>0.3</v>
      </c>
      <c r="E56" s="58" t="n">
        <f aca="false">(B56*C56/2)*$E$3*$C$3*$C$3</f>
        <v>84812.99946</v>
      </c>
      <c r="F56" s="58" t="n">
        <f aca="false">IF(A56&gt;$A$3,C56*$A$3*$F$3,B56*($C$3-$A$3)*$F$3)</f>
        <v>12000</v>
      </c>
      <c r="G56" s="58" t="n">
        <f aca="false">IF(A56&gt;$B$3,C56*$B$3*$G$3,B56*($C$3-$B$3)*$G$3)</f>
        <v>39000</v>
      </c>
      <c r="H56" s="58" t="n">
        <f aca="false">SUM(E56:G56)</f>
        <v>135812.99946</v>
      </c>
      <c r="I56" s="55" t="n">
        <f aca="false">A56</f>
        <v>9.8</v>
      </c>
      <c r="L56" s="59"/>
    </row>
    <row r="57" customFormat="false" ht="15" hidden="false" customHeight="false" outlineLevel="0" collapsed="false">
      <c r="A57" s="55" t="n">
        <f aca="false">(C3/70)+A56</f>
        <v>10</v>
      </c>
      <c r="B57" s="55" t="n">
        <f aca="false">A57/$C$3</f>
        <v>0.714285714285714</v>
      </c>
      <c r="C57" s="57" t="n">
        <f aca="false">($C$3-A57)/$C$3</f>
        <v>0.285714285714286</v>
      </c>
      <c r="E57" s="58" t="n">
        <f aca="false">(B57*C57/2)*$E$3*$C$3*$C$3</f>
        <v>82422.7400000001</v>
      </c>
      <c r="F57" s="58" t="n">
        <f aca="false">IF(A57&gt;$A$3,C57*$A$3*$F$3,B57*($C$3-$A$3)*$F$3)</f>
        <v>11428.5714285714</v>
      </c>
      <c r="G57" s="58" t="n">
        <f aca="false">IF(A57&gt;$B$3,C57*$B$3*$G$3,B57*($C$3-$B$3)*$G$3)</f>
        <v>37142.8571428572</v>
      </c>
      <c r="H57" s="58" t="n">
        <f aca="false">SUM(E57:G57)</f>
        <v>130994.168571429</v>
      </c>
      <c r="I57" s="55" t="n">
        <f aca="false">A57</f>
        <v>10</v>
      </c>
      <c r="L57" s="59"/>
    </row>
    <row r="58" customFormat="false" ht="15" hidden="false" customHeight="false" outlineLevel="0" collapsed="false">
      <c r="A58" s="55" t="n">
        <f aca="false">(C3/70)+A57</f>
        <v>10.2</v>
      </c>
      <c r="B58" s="55" t="n">
        <f aca="false">A58/$C$3</f>
        <v>0.728571428571428</v>
      </c>
      <c r="C58" s="57" t="n">
        <f aca="false">($C$3-A58)/$C$3</f>
        <v>0.271428571428572</v>
      </c>
      <c r="E58" s="58" t="n">
        <f aca="false">(B58*C58/2)*$E$3*$C$3*$C$3</f>
        <v>79867.6350600001</v>
      </c>
      <c r="F58" s="58" t="n">
        <f aca="false">IF(A58&gt;$A$3,C58*$A$3*$F$3,B58*($C$3-$A$3)*$F$3)</f>
        <v>10857.1428571429</v>
      </c>
      <c r="G58" s="58" t="n">
        <f aca="false">IF(A58&gt;$B$3,C58*$B$3*$G$3,B58*($C$3-$B$3)*$G$3)</f>
        <v>35285.7142857143</v>
      </c>
      <c r="H58" s="58" t="n">
        <f aca="false">SUM(E58:G58)</f>
        <v>126010.492202857</v>
      </c>
      <c r="I58" s="55" t="n">
        <f aca="false">A58</f>
        <v>10.2</v>
      </c>
      <c r="L58" s="59"/>
    </row>
    <row r="59" customFormat="false" ht="15" hidden="false" customHeight="false" outlineLevel="0" collapsed="false">
      <c r="A59" s="55" t="n">
        <f aca="false">(C3/70)+A58</f>
        <v>10.4</v>
      </c>
      <c r="B59" s="55" t="n">
        <f aca="false">A59/$C$3</f>
        <v>0.742857142857143</v>
      </c>
      <c r="C59" s="57" t="n">
        <f aca="false">($C$3-A59)/$C$3</f>
        <v>0.257142857142857</v>
      </c>
      <c r="E59" s="58" t="n">
        <f aca="false">(B59*C59/2)*$E$3*$C$3*$C$3</f>
        <v>77147.6846400001</v>
      </c>
      <c r="F59" s="58" t="n">
        <f aca="false">IF(A59&gt;$A$3,C59*$A$3*$F$3,B59*($C$3-$A$3)*$F$3)</f>
        <v>10285.7142857143</v>
      </c>
      <c r="G59" s="58" t="n">
        <f aca="false">IF(A59&gt;$B$3,C59*$B$3*$G$3,B59*($C$3-$B$3)*$G$3)</f>
        <v>33428.5714285715</v>
      </c>
      <c r="H59" s="58" t="n">
        <f aca="false">SUM(E59:G59)</f>
        <v>120861.970354286</v>
      </c>
      <c r="I59" s="55" t="n">
        <f aca="false">A59</f>
        <v>10.4</v>
      </c>
      <c r="L59" s="59"/>
    </row>
    <row r="60" customFormat="false" ht="15" hidden="false" customHeight="false" outlineLevel="0" collapsed="false">
      <c r="A60" s="55" t="n">
        <f aca="false">(C3/70)+A59</f>
        <v>10.6</v>
      </c>
      <c r="B60" s="55" t="n">
        <f aca="false">A60/$C$3</f>
        <v>0.757142857142857</v>
      </c>
      <c r="C60" s="57" t="n">
        <f aca="false">($C$3-A60)/$C$3</f>
        <v>0.242857142857143</v>
      </c>
      <c r="E60" s="58" t="n">
        <f aca="false">(B60*C60/2)*$E$3*$C$3*$C$3</f>
        <v>74262.8887400001</v>
      </c>
      <c r="F60" s="58" t="n">
        <f aca="false">IF(A60&gt;$A$3,C60*$A$3*$F$3,B60*($C$3-$A$3)*$F$3)</f>
        <v>9714.28571428573</v>
      </c>
      <c r="G60" s="58" t="n">
        <f aca="false">IF(A60&gt;$B$3,C60*$B$3*$G$3,B60*($C$3-$B$3)*$G$3)</f>
        <v>31571.4285714286</v>
      </c>
      <c r="H60" s="58" t="n">
        <f aca="false">SUM(E60:G60)</f>
        <v>115548.603025714</v>
      </c>
      <c r="I60" s="55" t="n">
        <f aca="false">A60</f>
        <v>10.6</v>
      </c>
      <c r="L60" s="59"/>
    </row>
    <row r="61" customFormat="false" ht="15" hidden="false" customHeight="false" outlineLevel="0" collapsed="false">
      <c r="A61" s="55" t="n">
        <f aca="false">(C3/70)+A60</f>
        <v>10.8</v>
      </c>
      <c r="B61" s="55" t="n">
        <f aca="false">A61/$C$3</f>
        <v>0.771428571428571</v>
      </c>
      <c r="C61" s="57" t="n">
        <f aca="false">($C$3-A61)/$C$3</f>
        <v>0.228571428571429</v>
      </c>
      <c r="E61" s="58" t="n">
        <f aca="false">(B61*C61/2)*$E$3*$C$3*$C$3</f>
        <v>71213.2473600001</v>
      </c>
      <c r="F61" s="58" t="n">
        <f aca="false">IF(A61&gt;$A$3,C61*$A$3*$F$3,B61*($C$3-$A$3)*$F$3)</f>
        <v>9142.85714285716</v>
      </c>
      <c r="G61" s="58" t="n">
        <f aca="false">IF(A61&gt;$B$3,C61*$B$3*$G$3,B61*($C$3-$B$3)*$G$3)</f>
        <v>29714.2857142858</v>
      </c>
      <c r="H61" s="58" t="n">
        <f aca="false">SUM(E61:G61)</f>
        <v>110070.390217143</v>
      </c>
      <c r="I61" s="55" t="n">
        <f aca="false">A61</f>
        <v>10.8</v>
      </c>
      <c r="L61" s="59"/>
    </row>
    <row r="62" customFormat="false" ht="15" hidden="false" customHeight="false" outlineLevel="0" collapsed="false">
      <c r="A62" s="55" t="n">
        <f aca="false">(C3/70)+A61</f>
        <v>11</v>
      </c>
      <c r="B62" s="55" t="n">
        <f aca="false">A62/$C$3</f>
        <v>0.785714285714285</v>
      </c>
      <c r="C62" s="57" t="n">
        <f aca="false">($C$3-A62)/$C$3</f>
        <v>0.214285714285715</v>
      </c>
      <c r="E62" s="58" t="n">
        <f aca="false">(B62*C62/2)*$E$3*$C$3*$C$3</f>
        <v>67998.7605000001</v>
      </c>
      <c r="F62" s="58" t="n">
        <f aca="false">IF(A62&gt;$A$3,C62*$A$3*$F$3,B62*($C$3-$A$3)*$F$3)</f>
        <v>8571.42857142859</v>
      </c>
      <c r="G62" s="58" t="n">
        <f aca="false">IF(A62&gt;$B$3,C62*$B$3*$G$3,B62*($C$3-$B$3)*$G$3)</f>
        <v>27857.1428571429</v>
      </c>
      <c r="H62" s="58" t="n">
        <f aca="false">SUM(E62:G62)</f>
        <v>104427.331928572</v>
      </c>
      <c r="I62" s="55" t="n">
        <f aca="false">A62</f>
        <v>11</v>
      </c>
      <c r="L62" s="59"/>
    </row>
    <row r="63" customFormat="false" ht="15" hidden="false" customHeight="false" outlineLevel="0" collapsed="false">
      <c r="A63" s="55" t="n">
        <f aca="false">(C3/70)+A62</f>
        <v>11.2</v>
      </c>
      <c r="B63" s="55" t="n">
        <f aca="false">A63/$C$3</f>
        <v>0.8</v>
      </c>
      <c r="C63" s="57" t="n">
        <f aca="false">($C$3-A63)/$C$3</f>
        <v>0.200000000000001</v>
      </c>
      <c r="E63" s="58" t="n">
        <f aca="false">(B63*C63/2)*$E$3*$C$3*$C$3</f>
        <v>64619.4281600001</v>
      </c>
      <c r="F63" s="58" t="n">
        <f aca="false">IF(A63&gt;$A$3,C63*$A$3*$F$3,B63*($C$3-$A$3)*$F$3)</f>
        <v>8000.00000000002</v>
      </c>
      <c r="G63" s="58" t="n">
        <f aca="false">IF(A63&gt;$B$3,C63*$B$3*$G$3,B63*($C$3-$B$3)*$G$3)</f>
        <v>26000.0000000001</v>
      </c>
      <c r="H63" s="58" t="n">
        <f aca="false">SUM(E63:G63)</f>
        <v>98619.4281600002</v>
      </c>
      <c r="I63" s="55" t="n">
        <f aca="false">A63</f>
        <v>11.2</v>
      </c>
      <c r="L63" s="59"/>
    </row>
    <row r="64" customFormat="false" ht="15" hidden="false" customHeight="false" outlineLevel="0" collapsed="false">
      <c r="A64" s="55" t="n">
        <f aca="false">(C3/70)+A63</f>
        <v>11.4</v>
      </c>
      <c r="B64" s="55" t="n">
        <f aca="false">A64/$C$3</f>
        <v>0.814285714285714</v>
      </c>
      <c r="C64" s="57" t="n">
        <f aca="false">($C$3-A64)/$C$3</f>
        <v>0.185714285714286</v>
      </c>
      <c r="E64" s="58" t="n">
        <f aca="false">(B64*C64/2)*$E$3*$C$3*$C$3</f>
        <v>61075.2503400002</v>
      </c>
      <c r="F64" s="58" t="n">
        <f aca="false">IF(A64&gt;$A$3,C64*$A$3*$F$3,B64*($C$3-$A$3)*$F$3)</f>
        <v>7428.57142857145</v>
      </c>
      <c r="G64" s="58" t="n">
        <f aca="false">IF(A64&gt;$B$3,C64*$B$3*$G$3,B64*($C$3-$B$3)*$G$3)</f>
        <v>24142.8571428572</v>
      </c>
      <c r="H64" s="58" t="n">
        <f aca="false">SUM(E64:G64)</f>
        <v>92646.6789114288</v>
      </c>
      <c r="I64" s="55" t="n">
        <f aca="false">A64</f>
        <v>11.4</v>
      </c>
      <c r="L64" s="59"/>
    </row>
    <row r="65" customFormat="false" ht="15" hidden="false" customHeight="false" outlineLevel="0" collapsed="false">
      <c r="A65" s="55" t="n">
        <f aca="false">(C3/70)+A64</f>
        <v>11.6</v>
      </c>
      <c r="B65" s="55" t="n">
        <f aca="false">A65/$C$3</f>
        <v>0.828571428571428</v>
      </c>
      <c r="C65" s="57" t="n">
        <f aca="false">($C$3-A65)/$C$3</f>
        <v>0.171428571428572</v>
      </c>
      <c r="E65" s="58" t="n">
        <f aca="false">(B65*C65/2)*$E$3*$C$3*$C$3</f>
        <v>57366.2270400002</v>
      </c>
      <c r="F65" s="58" t="n">
        <f aca="false">IF(A65&gt;$A$3,C65*$A$3*$F$3,B65*($C$3-$A$3)*$F$3)</f>
        <v>6857.14285714288</v>
      </c>
      <c r="G65" s="58" t="n">
        <f aca="false">IF(A65&gt;$B$3,C65*$B$3*$G$3,B65*($C$3-$B$3)*$G$3)</f>
        <v>22285.7142857144</v>
      </c>
      <c r="H65" s="58" t="n">
        <f aca="false">SUM(E65:G65)</f>
        <v>86509.0841828574</v>
      </c>
      <c r="I65" s="55" t="n">
        <f aca="false">A65</f>
        <v>11.6</v>
      </c>
      <c r="L65" s="59"/>
    </row>
    <row r="66" customFormat="false" ht="15" hidden="false" customHeight="false" outlineLevel="0" collapsed="false">
      <c r="A66" s="55" t="n">
        <f aca="false">(C3/70)+A65</f>
        <v>11.8</v>
      </c>
      <c r="B66" s="55" t="n">
        <f aca="false">A66/$C$3</f>
        <v>0.842857142857142</v>
      </c>
      <c r="C66" s="57" t="n">
        <f aca="false">($C$3-A66)/$C$3</f>
        <v>0.157142857142858</v>
      </c>
      <c r="E66" s="58" t="n">
        <f aca="false">(B66*C66/2)*$E$3*$C$3*$C$3</f>
        <v>53492.3582600002</v>
      </c>
      <c r="F66" s="58" t="n">
        <f aca="false">IF(A66&gt;$A$3,C66*$A$3*$F$3,B66*($C$3-$A$3)*$F$3)</f>
        <v>6285.71428571431</v>
      </c>
      <c r="G66" s="58" t="n">
        <f aca="false">IF(A66&gt;$B$3,C66*$B$3*$G$3,B66*($C$3-$B$3)*$G$3)</f>
        <v>20428.5714285715</v>
      </c>
      <c r="H66" s="58" t="n">
        <f aca="false">SUM(E66:G66)</f>
        <v>80206.643974286</v>
      </c>
      <c r="I66" s="55" t="n">
        <f aca="false">A66</f>
        <v>11.8</v>
      </c>
      <c r="L66" s="59"/>
    </row>
    <row r="67" customFormat="false" ht="15" hidden="false" customHeight="false" outlineLevel="0" collapsed="false">
      <c r="A67" s="55" t="n">
        <f aca="false">(C3/70)+A66</f>
        <v>12</v>
      </c>
      <c r="B67" s="55" t="n">
        <f aca="false">A67/$C$3</f>
        <v>0.857142857142856</v>
      </c>
      <c r="C67" s="57" t="n">
        <f aca="false">($C$3-A67)/$C$3</f>
        <v>0.142857142857144</v>
      </c>
      <c r="E67" s="58" t="n">
        <f aca="false">(B67*C67/2)*$E$3*$C$3*$C$3</f>
        <v>49453.6440000002</v>
      </c>
      <c r="F67" s="58" t="n">
        <f aca="false">IF(A67&gt;$A$3,C67*$A$3*$F$3,B67*($C$3-$A$3)*$F$3)</f>
        <v>5714.28571428574</v>
      </c>
      <c r="G67" s="58" t="n">
        <f aca="false">IF(A67&gt;$B$3,C67*$B$3*$G$3,B67*($C$3-$B$3)*$G$3)</f>
        <v>18571.4285714287</v>
      </c>
      <c r="H67" s="58" t="n">
        <f aca="false">SUM(E67:G67)</f>
        <v>73739.3582857146</v>
      </c>
      <c r="I67" s="55" t="n">
        <f aca="false">A67</f>
        <v>12</v>
      </c>
      <c r="L67" s="59"/>
    </row>
    <row r="68" customFormat="false" ht="15" hidden="false" customHeight="false" outlineLevel="0" collapsed="false">
      <c r="A68" s="55" t="n">
        <f aca="false">(C3/70)+A67</f>
        <v>12.2</v>
      </c>
      <c r="B68" s="55" t="n">
        <f aca="false">A68/$C$3</f>
        <v>0.871428571428571</v>
      </c>
      <c r="C68" s="57" t="n">
        <f aca="false">($C$3-A68)/$C$3</f>
        <v>0.128571428571429</v>
      </c>
      <c r="E68" s="58" t="n">
        <f aca="false">(B68*C68/2)*$E$3*$C$3*$C$3</f>
        <v>45250.0842600003</v>
      </c>
      <c r="F68" s="58" t="n">
        <f aca="false">IF(A68&gt;$A$3,C68*$A$3*$F$3,B68*($C$3-$A$3)*$F$3)</f>
        <v>5142.85714285718</v>
      </c>
      <c r="G68" s="58" t="n">
        <f aca="false">IF(A68&gt;$B$3,C68*$B$3*$G$3,B68*($C$3-$B$3)*$G$3)</f>
        <v>16714.2857142858</v>
      </c>
      <c r="H68" s="58" t="n">
        <f aca="false">SUM(E68:G68)</f>
        <v>67107.2271171433</v>
      </c>
      <c r="I68" s="55" t="n">
        <f aca="false">A68</f>
        <v>12.2</v>
      </c>
      <c r="L68" s="59"/>
    </row>
    <row r="69" customFormat="false" ht="15" hidden="false" customHeight="false" outlineLevel="0" collapsed="false">
      <c r="A69" s="55" t="n">
        <f aca="false">(C3/70)+A68</f>
        <v>12.4</v>
      </c>
      <c r="B69" s="55" t="n">
        <f aca="false">A69/$C$3</f>
        <v>0.885714285714285</v>
      </c>
      <c r="C69" s="57" t="n">
        <f aca="false">($C$3-A69)/$C$3</f>
        <v>0.114285714285715</v>
      </c>
      <c r="E69" s="58" t="n">
        <f aca="false">(B69*C69/2)*$E$3*$C$3*$C$3</f>
        <v>40881.6790400003</v>
      </c>
      <c r="F69" s="58" t="n">
        <f aca="false">IF(A69&gt;$A$3,C69*$A$3*$F$3,B69*($C$3-$A$3)*$F$3)</f>
        <v>4571.42857142861</v>
      </c>
      <c r="G69" s="58" t="n">
        <f aca="false">IF(A69&gt;$B$3,C69*$B$3*$G$3,B69*($C$3-$B$3)*$G$3)</f>
        <v>14857.142857143</v>
      </c>
      <c r="H69" s="58" t="n">
        <f aca="false">SUM(E69:G69)</f>
        <v>60310.2504685718</v>
      </c>
      <c r="I69" s="55" t="n">
        <f aca="false">A69</f>
        <v>12.4</v>
      </c>
      <c r="L69" s="59"/>
    </row>
    <row r="70" customFormat="false" ht="15" hidden="false" customHeight="false" outlineLevel="0" collapsed="false">
      <c r="A70" s="55" t="n">
        <f aca="false">(C3/70)+A69</f>
        <v>12.6</v>
      </c>
      <c r="B70" s="55" t="n">
        <f aca="false">A70/$C$3</f>
        <v>0.899999999999999</v>
      </c>
      <c r="C70" s="57" t="n">
        <f aca="false">($C$3-A70)/$C$3</f>
        <v>0.100000000000001</v>
      </c>
      <c r="E70" s="58" t="n">
        <f aca="false">(B70*C70/2)*$E$3*$C$3*$C$3</f>
        <v>36348.4283400003</v>
      </c>
      <c r="F70" s="58" t="n">
        <f aca="false">IF(A70&gt;$A$3,C70*$A$3*$F$3,B70*($C$3-$A$3)*$F$3)</f>
        <v>4000.00000000004</v>
      </c>
      <c r="G70" s="58" t="n">
        <f aca="false">IF(A70&gt;$B$3,C70*$B$3*$G$3,B70*($C$3-$B$3)*$G$3)</f>
        <v>13000.0000000001</v>
      </c>
      <c r="H70" s="58" t="n">
        <f aca="false">SUM(E70:G70)</f>
        <v>53348.4283400005</v>
      </c>
      <c r="I70" s="55" t="n">
        <f aca="false">A70</f>
        <v>12.6</v>
      </c>
      <c r="L70" s="59"/>
    </row>
    <row r="71" customFormat="false" ht="15" hidden="false" customHeight="false" outlineLevel="0" collapsed="false">
      <c r="A71" s="55" t="n">
        <f aca="false">(C3/70)+A70</f>
        <v>12.8</v>
      </c>
      <c r="B71" s="55" t="n">
        <f aca="false">A71/$C$3</f>
        <v>0.914285714285713</v>
      </c>
      <c r="C71" s="57" t="n">
        <f aca="false">($C$3-A71)/$C$3</f>
        <v>0.0857142857142867</v>
      </c>
      <c r="E71" s="58" t="n">
        <f aca="false">(B71*C71/2)*$E$3*$C$3*$C$3</f>
        <v>31650.3321600003</v>
      </c>
      <c r="F71" s="58" t="n">
        <f aca="false">IF(A71&gt;$A$3,C71*$A$3*$F$3,B71*($C$3-$A$3)*$F$3)</f>
        <v>3428.57142857147</v>
      </c>
      <c r="G71" s="58" t="n">
        <f aca="false">IF(A71&gt;$B$3,C71*$B$3*$G$3,B71*($C$3-$B$3)*$G$3)</f>
        <v>11142.8571428573</v>
      </c>
      <c r="H71" s="58" t="n">
        <f aca="false">SUM(E71:G71)</f>
        <v>46221.7607314291</v>
      </c>
      <c r="I71" s="55" t="n">
        <f aca="false">A71</f>
        <v>12.8</v>
      </c>
      <c r="L71" s="59"/>
    </row>
    <row r="72" customFormat="false" ht="15" hidden="false" customHeight="false" outlineLevel="0" collapsed="false">
      <c r="A72" s="55" t="n">
        <f aca="false">(C3/70)+A71</f>
        <v>13</v>
      </c>
      <c r="B72" s="55" t="n">
        <f aca="false">A72/$C$3</f>
        <v>0.928571428571428</v>
      </c>
      <c r="C72" s="57" t="n">
        <f aca="false">($C$3-A72)/$C$3</f>
        <v>0.0714285714285724</v>
      </c>
      <c r="E72" s="58" t="n">
        <f aca="false">(B72*C72/2)*$E$3*$C$3*$C$3</f>
        <v>26787.3905000003</v>
      </c>
      <c r="F72" s="58" t="n">
        <f aca="false">IF(A72&gt;$A$3,C72*$A$3*$F$3,B72*($C$3-$A$3)*$F$3)</f>
        <v>2857.1428571429</v>
      </c>
      <c r="G72" s="58" t="n">
        <f aca="false">IF(A72&gt;$B$3,C72*$B$3*$G$3,B72*($C$3-$B$3)*$G$3)</f>
        <v>9285.71428571442</v>
      </c>
      <c r="H72" s="58" t="n">
        <f aca="false">SUM(E72:G72)</f>
        <v>38930.2476428577</v>
      </c>
      <c r="I72" s="55" t="n">
        <f aca="false">A72</f>
        <v>13</v>
      </c>
      <c r="L72" s="59"/>
    </row>
    <row r="73" customFormat="false" ht="15" hidden="false" customHeight="false" outlineLevel="0" collapsed="false">
      <c r="A73" s="55" t="n">
        <f aca="false">(C3/70)+A72</f>
        <v>13.2</v>
      </c>
      <c r="B73" s="55" t="n">
        <f aca="false">A73/$C$3</f>
        <v>0.942857142857142</v>
      </c>
      <c r="C73" s="57" t="n">
        <f aca="false">($C$3-A73)/$C$3</f>
        <v>0.0571428571428582</v>
      </c>
      <c r="E73" s="58" t="n">
        <f aca="false">(B73*C73/2)*$E$3*$C$3*$C$3</f>
        <v>21759.6033600004</v>
      </c>
      <c r="F73" s="58" t="n">
        <f aca="false">IF(A73&gt;$A$3,C73*$A$3*$F$3,B73*($C$3-$A$3)*$F$3)</f>
        <v>2285.71428571433</v>
      </c>
      <c r="G73" s="58" t="n">
        <f aca="false">IF(A73&gt;$B$3,C73*$B$3*$G$3,B73*($C$3-$B$3)*$G$3)</f>
        <v>7428.57142857157</v>
      </c>
      <c r="H73" s="58" t="n">
        <f aca="false">SUM(E73:G73)</f>
        <v>31473.8890742863</v>
      </c>
      <c r="I73" s="55" t="n">
        <f aca="false">A73</f>
        <v>13.2</v>
      </c>
      <c r="L73" s="59"/>
    </row>
    <row r="74" customFormat="false" ht="15" hidden="false" customHeight="false" outlineLevel="0" collapsed="false">
      <c r="A74" s="55" t="n">
        <f aca="false">(C3/70)+A73</f>
        <v>13.4</v>
      </c>
      <c r="B74" s="55" t="n">
        <f aca="false">A74/$C$3</f>
        <v>0.957142857142856</v>
      </c>
      <c r="C74" s="57" t="n">
        <f aca="false">($C$3-A74)/$C$3</f>
        <v>0.042857142857144</v>
      </c>
      <c r="E74" s="58" t="n">
        <f aca="false">(B74*C74/2)*$E$3*$C$3*$C$3</f>
        <v>16566.9707400004</v>
      </c>
      <c r="F74" s="58" t="n">
        <f aca="false">IF(A74&gt;$A$3,C74*$A$3*$F$3,B74*($C$3-$A$3)*$F$3)</f>
        <v>1714.28571428576</v>
      </c>
      <c r="G74" s="58" t="n">
        <f aca="false">IF(A74&gt;$B$3,C74*$B$3*$G$3,B74*($C$3-$B$3)*$G$3)</f>
        <v>5571.42857142872</v>
      </c>
      <c r="H74" s="58" t="n">
        <f aca="false">SUM(E74:G74)</f>
        <v>23852.6850257149</v>
      </c>
      <c r="I74" s="55" t="n">
        <f aca="false">A74</f>
        <v>13.4</v>
      </c>
      <c r="L74" s="59"/>
    </row>
    <row r="75" customFormat="false" ht="15" hidden="false" customHeight="false" outlineLevel="0" collapsed="false">
      <c r="A75" s="55" t="n">
        <f aca="false">(C3/70)+A74</f>
        <v>13.6</v>
      </c>
      <c r="B75" s="55" t="n">
        <f aca="false">A75/$C$3</f>
        <v>0.97142857142857</v>
      </c>
      <c r="C75" s="57" t="n">
        <f aca="false">($C$3-A75)/$C$3</f>
        <v>0.0285714285714297</v>
      </c>
      <c r="E75" s="58" t="n">
        <f aca="false">(B75*C75/2)*$E$3*$C$3*$C$3</f>
        <v>11209.4926400004</v>
      </c>
      <c r="F75" s="58" t="n">
        <f aca="false">IF(A75&gt;$A$3,C75*$A$3*$F$3,B75*($C$3-$A$3)*$F$3)</f>
        <v>1142.85714285719</v>
      </c>
      <c r="G75" s="58" t="n">
        <f aca="false">IF(A75&gt;$B$3,C75*$B$3*$G$3,B75*($C$3-$B$3)*$G$3)</f>
        <v>3714.28571428587</v>
      </c>
      <c r="H75" s="58" t="n">
        <f aca="false">SUM(E75:G75)</f>
        <v>16066.6354971435</v>
      </c>
      <c r="I75" s="55" t="n">
        <f aca="false">A75</f>
        <v>13.6</v>
      </c>
      <c r="L75" s="59"/>
    </row>
    <row r="76" customFormat="false" ht="15" hidden="false" customHeight="false" outlineLevel="0" collapsed="false">
      <c r="A76" s="55" t="n">
        <f aca="false">(C3/70)+A75</f>
        <v>13.8</v>
      </c>
      <c r="B76" s="55" t="n">
        <f aca="false">A76/$C$3</f>
        <v>0.985714285714285</v>
      </c>
      <c r="C76" s="57" t="n">
        <f aca="false">($C$3-A76)/$C$3</f>
        <v>0.0142857142857155</v>
      </c>
      <c r="E76" s="58" t="n">
        <f aca="false">(B76*C76/2)*$E$3*$C$3*$C$3</f>
        <v>5687.16906000048</v>
      </c>
      <c r="F76" s="58" t="n">
        <f aca="false">IF(A76&gt;$A$3,C76*$A$3*$F$3,B76*($C$3-$A$3)*$F$3)</f>
        <v>571.42857142862</v>
      </c>
      <c r="G76" s="58" t="n">
        <f aca="false">IF(A76&gt;$B$3,C76*$B$3*$G$3,B76*($C$3-$B$3)*$G$3)</f>
        <v>1857.14285714302</v>
      </c>
      <c r="H76" s="58" t="n">
        <f aca="false">SUM(E76:G76)</f>
        <v>8115.74048857211</v>
      </c>
      <c r="I76" s="55" t="n">
        <f aca="false">A76</f>
        <v>13.8</v>
      </c>
      <c r="L76" s="59"/>
    </row>
    <row r="77" customFormat="false" ht="15" hidden="false" customHeight="false" outlineLevel="0" collapsed="false">
      <c r="A77" s="55" t="n">
        <f aca="false">(C3/70)+A76</f>
        <v>14</v>
      </c>
      <c r="B77" s="55" t="n">
        <f aca="false">A77/$C$3</f>
        <v>0.999999999999999</v>
      </c>
      <c r="C77" s="57" t="n">
        <f aca="false">($C$3-A77)/$C$3</f>
        <v>0</v>
      </c>
      <c r="E77" s="58" t="n">
        <f aca="false">(B77*C77/2)*$E$3*$C$3*$C$3</f>
        <v>0</v>
      </c>
      <c r="F77" s="58" t="n">
        <f aca="false">IF(A77&gt;$A$3,C77*$A$3*$F$3,B77*($C$3-$A$3)*$F$3)</f>
        <v>0</v>
      </c>
      <c r="G77" s="58" t="n">
        <f aca="false">IF(A77&gt;$B$3,C77*$B$3*$G$3,B77*($C$3-$B$3)*$G$3)</f>
        <v>0</v>
      </c>
      <c r="H77" s="58" t="n">
        <f aca="false">SUM(E77:G77)</f>
        <v>0</v>
      </c>
      <c r="I77" s="55" t="n">
        <f aca="false">A77</f>
        <v>14</v>
      </c>
      <c r="L77" s="59"/>
    </row>
    <row r="79" customFormat="false" ht="15" hidden="false" customHeight="false" outlineLevel="0" collapsed="false">
      <c r="E79" s="60"/>
      <c r="F79" s="60"/>
    </row>
    <row r="80" customFormat="false" ht="15" hidden="false" customHeight="false" outlineLevel="0" collapsed="false">
      <c r="A80" s="61" t="s">
        <v>35</v>
      </c>
      <c r="B80" s="61"/>
    </row>
  </sheetData>
  <sheetProtection sheet="false"/>
  <mergeCells count="1">
    <mergeCell ref="A80:B80"/>
  </mergeCells>
  <printOptions headings="false" gridLines="false" gridLinesSet="true" horizontalCentered="false" verticalCentered="false"/>
  <pageMargins left="0.708333333333333" right="0.708333333333333" top="0.7875" bottom="0.7875" header="0.315277777777778" footer="0.31527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&amp;L&amp;"Calibri,Bold"Informatik 1 &amp;R&amp;"Calibri,Bold"LV-Nr.:233.151 </oddHeader>
    <oddFooter>&amp;C&amp;8Veigl Ian - MNr.: 1330943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Veigl, Ian</cp:lastModifiedBy>
  <cp:lastPrinted>2013-11-10T13:22:49Z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