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1" name="_xlnm.Print_Area" vbProcedure="false">'Eingabe QS'!$A$1:$H$50</definedName>
    <definedName function="false" hidden="false" localSheetId="0" name="_xlnm.Print_Area" vbProcedure="false">Ergebnisse!$A$1:$I$50</definedName>
    <definedName function="false" hidden="false" localSheetId="2" name="_xlnm.Print_Area" vbProcedure="false">Momente!$A$1:$I$78</definedName>
    <definedName function="false" hidden="false" name="Nutzereingabe" vbProcedure="false">Ergebnisse!$B$2:$F$26</definedName>
    <definedName function="false" hidden="false" localSheetId="0" name="_xlnm.Print_Area" vbProcedure="false">Ergebnisse!$A$1:$I$50</definedName>
    <definedName function="false" hidden="false" localSheetId="1" name="_xlnm.Print_Area" vbProcedure="false">'Eingabe QS'!$A$1:$H$50</definedName>
    <definedName function="false" hidden="false" localSheetId="2" name="_xlnm.Print_Area" vbProcedure="false">Momente!$A$1:$I$78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<sst xmlns="http://schemas.openxmlformats.org/spreadsheetml/2006/main" count="89" uniqueCount="63">
  <si>
    <t>Nutzereingabe:</t>
  </si>
  <si>
    <t>Länge des Einfeldträgers:</t>
  </si>
  <si>
    <t>L=</t>
  </si>
  <si>
    <t>[m]</t>
  </si>
  <si>
    <t>Einzellast Pz1:                      </t>
  </si>
  <si>
    <t>Pz1=</t>
  </si>
  <si>
    <t>[N]</t>
  </si>
  <si>
    <t>Position der Einzellast x1:</t>
  </si>
  <si>
    <t>x1=</t>
  </si>
  <si>
    <t>Einzellast Pz2:                          </t>
  </si>
  <si>
    <t>Pz2=</t>
  </si>
  <si>
    <t>Position der Einzellast x2:</t>
  </si>
  <si>
    <t>x2=</t>
  </si>
  <si>
    <t>Ergebnisse:</t>
  </si>
  <si>
    <t>Maximales Moment      </t>
  </si>
  <si>
    <t>Mmax=</t>
  </si>
  <si>
    <t>[Nm]</t>
  </si>
  <si>
    <t>Summe aus Eigengewicht und Auflast:</t>
  </si>
  <si>
    <t>qz+pz=</t>
  </si>
  <si>
    <t>[N/m]</t>
  </si>
  <si>
    <t>zugehörige Biegspannung</t>
  </si>
  <si>
    <t>σmax=</t>
  </si>
  <si>
    <t>an der Stelle:</t>
  </si>
  <si>
    <t>xMMax=</t>
  </si>
  <si>
    <t>Diagramm:</t>
  </si>
  <si>
    <t>Höhe:</t>
  </si>
  <si>
    <t>h=</t>
  </si>
  <si>
    <t>[cm]</t>
  </si>
  <si>
    <t>Breite:</t>
  </si>
  <si>
    <t>b=</t>
  </si>
  <si>
    <t>Stegdicke:</t>
  </si>
  <si>
    <t>s=</t>
  </si>
  <si>
    <t>Flanschdicke:</t>
  </si>
  <si>
    <t>t=</t>
  </si>
  <si>
    <t>Wichte des Materials:</t>
  </si>
  <si>
    <t>y=</t>
  </si>
  <si>
    <t>[kg/m³]</t>
  </si>
  <si>
    <t>Fläche des Querschnitts:</t>
  </si>
  <si>
    <t>A=</t>
  </si>
  <si>
    <t>[cm²]</t>
  </si>
  <si>
    <t>Flächenträgheitsmoment um y-y:</t>
  </si>
  <si>
    <t>ly=</t>
  </si>
  <si>
    <t>[cm^4]</t>
  </si>
  <si>
    <t>Eigengewicht:</t>
  </si>
  <si>
    <t>qz=</t>
  </si>
  <si>
    <t>Querschnitt:</t>
  </si>
  <si>
    <t>Position der </t>
  </si>
  <si>
    <t>Gesamtlänge</t>
  </si>
  <si>
    <t>Eigengewicht und Auflast</t>
  </si>
  <si>
    <t>Einzellast Pz1</t>
  </si>
  <si>
    <t>Einzellast Pz2</t>
  </si>
  <si>
    <t> Einzellast x1</t>
  </si>
  <si>
    <t>Einzellast x2</t>
  </si>
  <si>
    <t>Brücke</t>
  </si>
  <si>
    <t>qz+pz</t>
  </si>
  <si>
    <t>x</t>
  </si>
  <si>
    <t>x/L</t>
  </si>
  <si>
    <t>(L-x)/L</t>
  </si>
  <si>
    <t>Md</t>
  </si>
  <si>
    <t>Mz1</t>
  </si>
  <si>
    <t>Mz2</t>
  </si>
  <si>
    <t>Mges</t>
  </si>
  <si>
    <t>Stelle 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</si>
</sst>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\m"/>
    <numFmt numFmtId="166" formatCode="0.00"/>
    <numFmt numFmtId="167" formatCode="#,##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1"/>
      <color rgb="FFFFFFFF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EEECE1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C6D9F1"/>
      </patternFill>
    </fill>
    <fill>
      <patternFill patternType="solid">
        <fgColor rgb="FFC6D9F1"/>
        <bgColor rgb="FFD9D9D9"/>
      </patternFill>
    </fill>
    <fill>
      <patternFill patternType="solid">
        <fgColor rgb="FFC3D69B"/>
        <bgColor rgb="FFD9D9D9"/>
      </patternFill>
    </fill>
    <fill>
      <patternFill patternType="solid">
        <fgColor rgb="FFF2F2F2"/>
        <bgColor rgb="FFEEECE1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4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5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6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6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6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7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7" borderId="1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7" fillId="7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7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4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78787"/>
      <rgbColor rgb="FF9999FF"/>
      <rgbColor rgb="FFBE4B48"/>
      <rgbColor rgb="FFF2F2F2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EECE1"/>
      <rgbColor rgb="FFFFFF99"/>
      <rgbColor rgb="FF99CCFF"/>
      <rgbColor rgb="FFFF99CC"/>
      <rgbColor rgb="FFCC99FF"/>
      <rgbColor rgb="FFD9D9D9"/>
      <rgbColor rgb="FF4A7EBB"/>
      <rgbColor rgb="FF33CCCC"/>
      <rgbColor rgb="FF98B855"/>
      <rgbColor rgb="FFFFCC00"/>
      <rgbColor rgb="FFFF99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momente!$A$8:$A$78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momente!$E$8:$E$78</c:f>
              <c:numCache>
                <c:formatCode>General</c:formatCode>
                <c:ptCount val="71"/>
                <c:pt idx="0">
                  <c:v>0</c:v>
                </c:pt>
                <c:pt idx="1">
                  <c:v>3336.5165625</c:v>
                </c:pt>
                <c:pt idx="2">
                  <c:v>6576.3225</c:v>
                </c:pt>
                <c:pt idx="3">
                  <c:v>9719.4178125</c:v>
                </c:pt>
                <c:pt idx="4">
                  <c:v>12765.8025</c:v>
                </c:pt>
                <c:pt idx="5">
                  <c:v>15715.4765625</c:v>
                </c:pt>
                <c:pt idx="6">
                  <c:v>18568.44</c:v>
                </c:pt>
                <c:pt idx="7">
                  <c:v>21324.6928125</c:v>
                </c:pt>
                <c:pt idx="8">
                  <c:v>23984.235</c:v>
                </c:pt>
                <c:pt idx="9">
                  <c:v>26547.0665625</c:v>
                </c:pt>
                <c:pt idx="10">
                  <c:v>29013.1875</c:v>
                </c:pt>
                <c:pt idx="11">
                  <c:v>31382.5978125</c:v>
                </c:pt>
                <c:pt idx="12">
                  <c:v>33655.2975</c:v>
                </c:pt>
                <c:pt idx="13">
                  <c:v>35831.2865625</c:v>
                </c:pt>
                <c:pt idx="14">
                  <c:v>37910.565</c:v>
                </c:pt>
                <c:pt idx="15">
                  <c:v>39893.1328125</c:v>
                </c:pt>
                <c:pt idx="16">
                  <c:v>41778.99</c:v>
                </c:pt>
                <c:pt idx="17">
                  <c:v>43568.1365625</c:v>
                </c:pt>
                <c:pt idx="18">
                  <c:v>45260.5725</c:v>
                </c:pt>
                <c:pt idx="19">
                  <c:v>46856.2978125</c:v>
                </c:pt>
                <c:pt idx="20">
                  <c:v>48355.3125</c:v>
                </c:pt>
                <c:pt idx="21">
                  <c:v>49757.6165625</c:v>
                </c:pt>
                <c:pt idx="22">
                  <c:v>51063.21</c:v>
                </c:pt>
                <c:pt idx="23">
                  <c:v>52272.0928125</c:v>
                </c:pt>
                <c:pt idx="24">
                  <c:v>53384.265</c:v>
                </c:pt>
                <c:pt idx="25">
                  <c:v>54399.7265625</c:v>
                </c:pt>
                <c:pt idx="26">
                  <c:v>55318.4775</c:v>
                </c:pt>
                <c:pt idx="27">
                  <c:v>56140.5178125</c:v>
                </c:pt>
                <c:pt idx="28">
                  <c:v>56865.8475</c:v>
                </c:pt>
                <c:pt idx="29">
                  <c:v>57494.4665625</c:v>
                </c:pt>
                <c:pt idx="30">
                  <c:v>58026.375</c:v>
                </c:pt>
                <c:pt idx="31">
                  <c:v>58461.5728125</c:v>
                </c:pt>
                <c:pt idx="32">
                  <c:v>58800.06</c:v>
                </c:pt>
                <c:pt idx="33">
                  <c:v>59041.8365625</c:v>
                </c:pt>
                <c:pt idx="34">
                  <c:v>59186.9025</c:v>
                </c:pt>
                <c:pt idx="35">
                  <c:v>59235.2578125</c:v>
                </c:pt>
                <c:pt idx="36">
                  <c:v>59186.9025</c:v>
                </c:pt>
                <c:pt idx="37">
                  <c:v>59041.8365625</c:v>
                </c:pt>
                <c:pt idx="38">
                  <c:v>58800.06</c:v>
                </c:pt>
                <c:pt idx="39">
                  <c:v>58461.5728125</c:v>
                </c:pt>
                <c:pt idx="40">
                  <c:v>58026.375</c:v>
                </c:pt>
                <c:pt idx="41">
                  <c:v>57494.4665625</c:v>
                </c:pt>
                <c:pt idx="42">
                  <c:v>56865.8475</c:v>
                </c:pt>
                <c:pt idx="43">
                  <c:v>56140.5178125</c:v>
                </c:pt>
                <c:pt idx="44">
                  <c:v>55318.4775</c:v>
                </c:pt>
                <c:pt idx="45">
                  <c:v>54399.7265625</c:v>
                </c:pt>
                <c:pt idx="46">
                  <c:v>53384.265</c:v>
                </c:pt>
                <c:pt idx="47">
                  <c:v>52272.0928125</c:v>
                </c:pt>
                <c:pt idx="48">
                  <c:v>51063.2099999999</c:v>
                </c:pt>
                <c:pt idx="49">
                  <c:v>49757.6165624999</c:v>
                </c:pt>
                <c:pt idx="50">
                  <c:v>48355.3124999999</c:v>
                </c:pt>
                <c:pt idx="51">
                  <c:v>46856.2978124999</c:v>
                </c:pt>
                <c:pt idx="52">
                  <c:v>45260.5724999999</c:v>
                </c:pt>
                <c:pt idx="53">
                  <c:v>43568.1365624999</c:v>
                </c:pt>
                <c:pt idx="54">
                  <c:v>41778.9899999999</c:v>
                </c:pt>
                <c:pt idx="55">
                  <c:v>39893.1328124999</c:v>
                </c:pt>
                <c:pt idx="56">
                  <c:v>37910.5649999999</c:v>
                </c:pt>
                <c:pt idx="57">
                  <c:v>35831.2865624999</c:v>
                </c:pt>
                <c:pt idx="58">
                  <c:v>33655.2974999998</c:v>
                </c:pt>
                <c:pt idx="59">
                  <c:v>31382.5978124998</c:v>
                </c:pt>
                <c:pt idx="60">
                  <c:v>29013.1874999998</c:v>
                </c:pt>
                <c:pt idx="61">
                  <c:v>26547.0665624998</c:v>
                </c:pt>
                <c:pt idx="62">
                  <c:v>23984.2349999998</c:v>
                </c:pt>
                <c:pt idx="63">
                  <c:v>21324.6928124998</c:v>
                </c:pt>
                <c:pt idx="64">
                  <c:v>18568.4399999998</c:v>
                </c:pt>
                <c:pt idx="65">
                  <c:v>15715.4765624998</c:v>
                </c:pt>
                <c:pt idx="66">
                  <c:v>12765.8024999997</c:v>
                </c:pt>
                <c:pt idx="67">
                  <c:v>9719.41781249973</c:v>
                </c:pt>
                <c:pt idx="68">
                  <c:v>6576.32249999971</c:v>
                </c:pt>
                <c:pt idx="69">
                  <c:v>3336.5165624997</c:v>
                </c:pt>
                <c:pt idx="7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momente!$A$8:$A$78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momente!$F$8:$F$78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momente!$A$8:$A$78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momente!$G$8:$G$78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momente!$A$8:$A$78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momente!$H$8:$H$78</c:f>
              <c:numCache>
                <c:formatCode>General</c:formatCode>
                <c:ptCount val="71"/>
                <c:pt idx="0">
                  <c:v>0</c:v>
                </c:pt>
                <c:pt idx="1">
                  <c:v>3437.94513392857</c:v>
                </c:pt>
                <c:pt idx="2">
                  <c:v>6779.17964285714</c:v>
                </c:pt>
                <c:pt idx="3">
                  <c:v>10023.7035267857</c:v>
                </c:pt>
                <c:pt idx="4">
                  <c:v>13171.5167857143</c:v>
                </c:pt>
                <c:pt idx="5">
                  <c:v>16222.6194196429</c:v>
                </c:pt>
                <c:pt idx="6">
                  <c:v>19177.0114285714</c:v>
                </c:pt>
                <c:pt idx="7">
                  <c:v>22034.6928125</c:v>
                </c:pt>
                <c:pt idx="8">
                  <c:v>24795.6635714286</c:v>
                </c:pt>
                <c:pt idx="9">
                  <c:v>27459.9237053571</c:v>
                </c:pt>
                <c:pt idx="10">
                  <c:v>30027.4732142857</c:v>
                </c:pt>
                <c:pt idx="11">
                  <c:v>32498.3120982143</c:v>
                </c:pt>
                <c:pt idx="12">
                  <c:v>34872.4403571428</c:v>
                </c:pt>
                <c:pt idx="13">
                  <c:v>37149.8579910714</c:v>
                </c:pt>
                <c:pt idx="14">
                  <c:v>39330.565</c:v>
                </c:pt>
                <c:pt idx="15">
                  <c:v>41414.5613839286</c:v>
                </c:pt>
                <c:pt idx="16">
                  <c:v>43401.8471428571</c:v>
                </c:pt>
                <c:pt idx="17">
                  <c:v>45292.4222767857</c:v>
                </c:pt>
                <c:pt idx="18">
                  <c:v>47086.2867857143</c:v>
                </c:pt>
                <c:pt idx="19">
                  <c:v>48783.4406696428</c:v>
                </c:pt>
                <c:pt idx="20">
                  <c:v>50383.8839285714</c:v>
                </c:pt>
                <c:pt idx="21">
                  <c:v>51887.6165625</c:v>
                </c:pt>
                <c:pt idx="22">
                  <c:v>53294.6385714286</c:v>
                </c:pt>
                <c:pt idx="23">
                  <c:v>54604.9499553571</c:v>
                </c:pt>
                <c:pt idx="24">
                  <c:v>55818.5507142857</c:v>
                </c:pt>
                <c:pt idx="25">
                  <c:v>56935.4408482143</c:v>
                </c:pt>
                <c:pt idx="26">
                  <c:v>57955.6203571428</c:v>
                </c:pt>
                <c:pt idx="27">
                  <c:v>58879.0892410714</c:v>
                </c:pt>
                <c:pt idx="28">
                  <c:v>59705.8475</c:v>
                </c:pt>
                <c:pt idx="29">
                  <c:v>60435.8951339286</c:v>
                </c:pt>
                <c:pt idx="30">
                  <c:v>61069.2321428571</c:v>
                </c:pt>
                <c:pt idx="31">
                  <c:v>61605.8585267857</c:v>
                </c:pt>
                <c:pt idx="32">
                  <c:v>62045.7742857143</c:v>
                </c:pt>
                <c:pt idx="33">
                  <c:v>62388.9794196429</c:v>
                </c:pt>
                <c:pt idx="34">
                  <c:v>62635.4739285714</c:v>
                </c:pt>
                <c:pt idx="35">
                  <c:v>62785.2578125</c:v>
                </c:pt>
                <c:pt idx="36">
                  <c:v>62838.3310714286</c:v>
                </c:pt>
                <c:pt idx="37">
                  <c:v>62794.6937053571</c:v>
                </c:pt>
                <c:pt idx="38">
                  <c:v>62654.3457142857</c:v>
                </c:pt>
                <c:pt idx="39">
                  <c:v>62417.2870982143</c:v>
                </c:pt>
                <c:pt idx="40">
                  <c:v>62083.5178571428</c:v>
                </c:pt>
                <c:pt idx="41">
                  <c:v>61653.0379910714</c:v>
                </c:pt>
                <c:pt idx="42">
                  <c:v>61125.8475</c:v>
                </c:pt>
                <c:pt idx="43">
                  <c:v>60501.9463839285</c:v>
                </c:pt>
                <c:pt idx="44">
                  <c:v>59781.3346428571</c:v>
                </c:pt>
                <c:pt idx="45">
                  <c:v>58964.0122767857</c:v>
                </c:pt>
                <c:pt idx="46">
                  <c:v>58049.9792857142</c:v>
                </c:pt>
                <c:pt idx="47">
                  <c:v>57009.2356696428</c:v>
                </c:pt>
                <c:pt idx="48">
                  <c:v>55811.7814285714</c:v>
                </c:pt>
                <c:pt idx="49">
                  <c:v>54517.6165624999</c:v>
                </c:pt>
                <c:pt idx="50">
                  <c:v>53126.7410714285</c:v>
                </c:pt>
                <c:pt idx="51">
                  <c:v>51639.1549553571</c:v>
                </c:pt>
                <c:pt idx="52">
                  <c:v>50054.8582142856</c:v>
                </c:pt>
                <c:pt idx="53">
                  <c:v>48373.8508482142</c:v>
                </c:pt>
                <c:pt idx="54">
                  <c:v>46596.1328571428</c:v>
                </c:pt>
                <c:pt idx="55">
                  <c:v>44721.7042410713</c:v>
                </c:pt>
                <c:pt idx="56">
                  <c:v>42750.5649999999</c:v>
                </c:pt>
                <c:pt idx="57">
                  <c:v>40682.7151339284</c:v>
                </c:pt>
                <c:pt idx="58">
                  <c:v>38518.154642857</c:v>
                </c:pt>
                <c:pt idx="59">
                  <c:v>36256.8835267855</c:v>
                </c:pt>
                <c:pt idx="60">
                  <c:v>33898.9017857141</c:v>
                </c:pt>
                <c:pt idx="61">
                  <c:v>31444.2094196427</c:v>
                </c:pt>
                <c:pt idx="62">
                  <c:v>28892.8064285712</c:v>
                </c:pt>
                <c:pt idx="63">
                  <c:v>26244.6928124998</c:v>
                </c:pt>
                <c:pt idx="64">
                  <c:v>23499.8685714283</c:v>
                </c:pt>
                <c:pt idx="65">
                  <c:v>20658.3337053569</c:v>
                </c:pt>
                <c:pt idx="66">
                  <c:v>17720.0882142854</c:v>
                </c:pt>
                <c:pt idx="67">
                  <c:v>14685.132098214</c:v>
                </c:pt>
                <c:pt idx="68">
                  <c:v>11553.4653571426</c:v>
                </c:pt>
                <c:pt idx="69">
                  <c:v>8325.08799107111</c:v>
                </c:pt>
                <c:pt idx="70">
                  <c:v>0</c:v>
                </c:pt>
              </c:numCache>
            </c:numRef>
          </c:yVal>
          <c:smooth val="1"/>
        </c:ser>
        <c:axId val="99494593"/>
        <c:axId val="74279279"/>
      </c:scatterChart>
      <c:valAx>
        <c:axId val="99494593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74279279"/>
        <c:crosses val="autoZero"/>
        <c:majorUnit val="1"/>
      </c:valAx>
      <c:valAx>
        <c:axId val="7427927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9494593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27000</xdr:colOff>
      <xdr:row>31</xdr:row>
      <xdr:rowOff>181440</xdr:rowOff>
    </xdr:from>
    <xdr:to>
      <xdr:col>7</xdr:col>
      <xdr:colOff>36000</xdr:colOff>
      <xdr:row>47</xdr:row>
      <xdr:rowOff>142920</xdr:rowOff>
    </xdr:to>
    <xdr:graphicFrame>
      <xdr:nvGraphicFramePr>
        <xdr:cNvPr id="0" name="Diagramm 3"/>
        <xdr:cNvGraphicFramePr/>
      </xdr:nvGraphicFramePr>
      <xdr:xfrm>
        <a:off x="429480" y="6086880"/>
        <a:ext cx="5331600" cy="30092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5400</xdr:colOff>
      <xdr:row>32</xdr:row>
      <xdr:rowOff>10080</xdr:rowOff>
    </xdr:from>
    <xdr:to>
      <xdr:col>6</xdr:col>
      <xdr:colOff>864720</xdr:colOff>
      <xdr:row>46</xdr:row>
      <xdr:rowOff>9720</xdr:rowOff>
    </xdr:to>
    <xdr:pic>
      <xdr:nvPicPr>
        <xdr:cNvPr id="1" name="Grafik 1" descr=""/>
        <xdr:cNvPicPr/>
      </xdr:nvPicPr>
      <xdr:blipFill>
        <a:blip r:embed="rId1"/>
        <a:srcRect l="0" t="7881" r="0" b="0"/>
        <a:stretch/>
      </xdr:blipFill>
      <xdr:spPr>
        <a:xfrm>
          <a:off x="407880" y="6105960"/>
          <a:ext cx="5294880" cy="2666520"/>
        </a:xfrm>
        <a:prstGeom prst="rect">
          <a:avLst/>
        </a:prstGeom>
        <a:ln w="9360">
          <a:solidFill>
            <a:schemeClr val="tx1"/>
          </a:solidFill>
          <a:miter/>
        </a:ln>
        <a:effectLst>
          <a:outerShdw algn="ctr" blurRad="50800" dist="50800" rotWithShape="0" sx="1000" sy="1000">
            <a:schemeClr val="bg1"/>
          </a:outerShdw>
        </a:effectLst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70408163265306" collapsed="true"/>
    <col min="2" max="2" hidden="false" style="0" width="12.5714285714286" collapsed="true"/>
    <col min="3" max="3" hidden="false" style="1" width="12.5714285714286" collapsed="true"/>
    <col min="4" max="5" hidden="false" style="0" width="12.5714285714286" collapsed="true"/>
    <col min="6" max="6" hidden="false" style="1" width="12.5714285714286" collapsed="true"/>
    <col min="7" max="7" hidden="false" style="0" width="12.5714285714286" collapsed="true"/>
    <col min="8" max="8" hidden="false" style="0" width="16.0" collapsed="true"/>
    <col min="9" max="9" hidden="false" style="0" width="5.70408163265306" collapsed="true"/>
    <col min="10" max="10" hidden="false" style="0" width="10.7295918367347" collapsed="true"/>
    <col min="11" max="11" hidden="false" style="0" width="11.4183673469388" collapsed="true"/>
    <col min="12" max="15" hidden="false" style="0" width="10.7295918367347" collapsed="true"/>
    <col min="16" max="16" hidden="false" style="0" width="12.7091836734694" collapsed="true"/>
    <col min="17" max="18" hidden="false" style="0" width="10.7295918367347" collapsed="true"/>
    <col min="19" max="19" hidden="false" style="0" width="12.1377551020408" collapsed="true"/>
    <col min="20" max="1025" hidden="false" style="0" width="10.7295918367347" collapsed="true"/>
  </cols>
  <sheetData>
    <row r="1" customFormat="false" ht="15" hidden="false" customHeight="false" outlineLevel="0" collapsed="false">
      <c r="A1" s="2"/>
      <c r="B1" s="2"/>
      <c r="C1" s="2"/>
      <c r="D1" s="3"/>
      <c r="E1" s="2"/>
      <c r="F1" s="2"/>
      <c r="G1" s="3"/>
      <c r="H1" s="2"/>
      <c r="I1" s="2"/>
      <c r="J1"/>
    </row>
    <row r="2" customFormat="false" ht="15" hidden="false" customHeight="false" outlineLevel="0" collapsed="false">
      <c r="A2" s="2"/>
      <c r="B2" s="4" t="s">
        <v>0</v>
      </c>
      <c r="C2" s="5"/>
      <c r="D2" s="6"/>
      <c r="E2" s="5"/>
      <c r="F2" s="5"/>
      <c r="G2" s="3"/>
      <c r="H2" s="2"/>
      <c r="I2" s="2"/>
    </row>
    <row r="3" customFormat="false" ht="15" hidden="false" customHeight="false" outlineLevel="0" collapsed="false">
      <c r="A3" s="2"/>
      <c r="B3" s="7"/>
      <c r="C3" s="8"/>
      <c r="D3" s="9"/>
      <c r="E3" s="9"/>
      <c r="F3" s="8"/>
      <c r="G3" s="10"/>
      <c r="H3" s="11"/>
      <c r="I3" s="2"/>
    </row>
    <row r="4" customFormat="false" ht="15" hidden="false" customHeight="false" outlineLevel="0" collapsed="false">
      <c r="A4" s="2"/>
      <c r="B4" s="12" t="s">
        <v>1</v>
      </c>
      <c r="C4" s="13"/>
      <c r="D4" s="14"/>
      <c r="E4" s="14" t="s">
        <v>2</v>
      </c>
      <c r="F4" s="15" t="n">
        <v>10.5</v>
      </c>
      <c r="G4" s="16" t="s">
        <v>3</v>
      </c>
      <c r="H4" s="11"/>
      <c r="I4" s="2"/>
      <c r="K4" s="17" t="n">
        <v>3.5</v>
      </c>
    </row>
    <row r="5" customFormat="false" ht="15" hidden="false" customHeight="false" outlineLevel="0" collapsed="false">
      <c r="A5" s="2"/>
      <c r="B5" s="12" t="s">
        <v>4</v>
      </c>
      <c r="C5" s="13"/>
      <c r="D5" s="14"/>
      <c r="E5" s="14" t="s">
        <v>5</v>
      </c>
      <c r="F5" s="15" t="n">
        <v>600</v>
      </c>
      <c r="G5" s="16" t="s">
        <v>6</v>
      </c>
      <c r="H5" s="11"/>
      <c r="I5" s="2"/>
      <c r="K5" s="17" t="n">
        <v>7</v>
      </c>
    </row>
    <row r="6" customFormat="false" ht="15" hidden="false" customHeight="false" outlineLevel="0" collapsed="false">
      <c r="A6" s="2"/>
      <c r="B6" s="12" t="s">
        <v>7</v>
      </c>
      <c r="C6" s="13"/>
      <c r="D6" s="14"/>
      <c r="E6" s="14" t="s">
        <v>8</v>
      </c>
      <c r="F6" s="15" t="n">
        <v>7</v>
      </c>
      <c r="G6" s="16" t="s">
        <v>3</v>
      </c>
      <c r="H6" s="11"/>
      <c r="I6" s="2"/>
      <c r="K6" s="17" t="n">
        <v>10.5</v>
      </c>
    </row>
    <row r="7" customFormat="false" ht="15" hidden="false" customHeight="false" outlineLevel="0" collapsed="false">
      <c r="A7" s="2"/>
      <c r="B7" s="12" t="s">
        <v>9</v>
      </c>
      <c r="C7" s="13"/>
      <c r="D7" s="14"/>
      <c r="E7" s="14" t="s">
        <v>10</v>
      </c>
      <c r="F7" s="15" t="n">
        <v>50000</v>
      </c>
      <c r="G7" s="16" t="s">
        <v>6</v>
      </c>
      <c r="H7" s="11"/>
      <c r="I7" s="2"/>
      <c r="K7" s="17" t="n">
        <v>14</v>
      </c>
    </row>
    <row r="8" customFormat="false" ht="15" hidden="false" customHeight="false" outlineLevel="0" collapsed="false">
      <c r="A8" s="2"/>
      <c r="B8" s="12" t="s">
        <v>11</v>
      </c>
      <c r="C8" s="13"/>
      <c r="D8" s="14"/>
      <c r="E8" s="14" t="s">
        <v>12</v>
      </c>
      <c r="F8" s="15" t="n">
        <v>10.4</v>
      </c>
      <c r="G8" s="16" t="s">
        <v>3</v>
      </c>
      <c r="H8" s="11"/>
      <c r="I8" s="2"/>
    </row>
    <row r="9" customFormat="false" ht="15" hidden="false" customHeight="false" outlineLevel="0" collapsed="false">
      <c r="A9" s="2"/>
      <c r="B9" s="18"/>
      <c r="C9" s="19"/>
      <c r="D9" s="20"/>
      <c r="E9" s="20"/>
      <c r="F9" s="21"/>
      <c r="G9" s="22"/>
      <c r="H9" s="11"/>
      <c r="I9" s="2"/>
    </row>
    <row r="10" customFormat="false" ht="15" hidden="false" customHeight="false" outlineLevel="0" collapsed="false">
      <c r="A10" s="2"/>
      <c r="B10" s="2"/>
      <c r="C10" s="2"/>
      <c r="D10" s="2"/>
      <c r="E10" s="2"/>
      <c r="F10" s="5"/>
      <c r="G10" s="3"/>
      <c r="H10" s="2"/>
      <c r="I10" s="2"/>
    </row>
    <row r="11" customFormat="false" ht="15" hidden="false" customHeight="false" outlineLevel="0" collapsed="false">
      <c r="A11" s="2"/>
      <c r="B11" s="2"/>
      <c r="C11" s="2"/>
      <c r="D11" s="2"/>
      <c r="E11" s="2"/>
      <c r="F11" s="5"/>
      <c r="G11" s="3"/>
      <c r="H11" s="2"/>
      <c r="I11" s="2"/>
    </row>
    <row r="12" customFormat="false" ht="15" hidden="false" customHeight="false" outlineLevel="0" collapsed="false">
      <c r="A12" s="2"/>
      <c r="B12" s="2"/>
      <c r="C12" s="2"/>
      <c r="D12" s="2"/>
      <c r="E12" s="2"/>
      <c r="F12" s="5"/>
      <c r="G12" s="3"/>
      <c r="H12" s="2"/>
      <c r="I12" s="2"/>
    </row>
    <row r="13" customFormat="false" ht="15" hidden="false" customHeight="false" outlineLevel="0" collapsed="false">
      <c r="A13" s="2"/>
      <c r="B13" s="2"/>
      <c r="C13" s="2"/>
      <c r="D13" s="2"/>
      <c r="E13" s="2"/>
      <c r="F13" s="2"/>
      <c r="G13" s="2"/>
      <c r="H13" s="2"/>
      <c r="I13" s="2"/>
    </row>
    <row r="14" customFormat="false" ht="15" hidden="false" customHeight="false" outlineLevel="0" collapsed="false">
      <c r="A14" s="2"/>
      <c r="B14" s="2"/>
      <c r="C14" s="2"/>
      <c r="D14" s="2"/>
      <c r="E14" s="2"/>
      <c r="F14" s="2"/>
      <c r="G14" s="2"/>
      <c r="H14" s="2"/>
      <c r="I14" s="2"/>
    </row>
    <row r="15" customFormat="false" ht="15" hidden="false" customHeight="false" outlineLevel="0" collapsed="false">
      <c r="A15" s="2"/>
      <c r="B15" s="2"/>
      <c r="C15" s="2"/>
      <c r="D15" s="2"/>
      <c r="E15" s="2"/>
      <c r="F15" s="2"/>
      <c r="G15" s="2"/>
      <c r="H15" s="2"/>
      <c r="I15" s="2"/>
    </row>
    <row r="16" customFormat="false" ht="15" hidden="false" customHeight="false" outlineLevel="0" collapsed="false">
      <c r="A16" s="2"/>
      <c r="B16" s="2"/>
      <c r="C16" s="2"/>
      <c r="D16" s="2"/>
      <c r="E16" s="2"/>
      <c r="F16" s="2"/>
      <c r="G16" s="2"/>
      <c r="H16" s="2"/>
      <c r="I16" s="2"/>
    </row>
    <row r="17" customFormat="false" ht="15" hidden="false" customHeight="false" outlineLevel="0" collapsed="false">
      <c r="A17" s="2"/>
      <c r="B17" s="5"/>
      <c r="C17" s="5"/>
      <c r="D17" s="6"/>
      <c r="E17" s="6"/>
      <c r="F17" s="2"/>
      <c r="G17" s="2"/>
      <c r="H17" s="2"/>
      <c r="I17" s="2"/>
    </row>
    <row r="18" customFormat="false" ht="15" hidden="false" customHeight="false" outlineLevel="0" collapsed="false">
      <c r="A18" s="2"/>
      <c r="B18" s="4" t="s">
        <v>13</v>
      </c>
      <c r="C18" s="5"/>
      <c r="D18" s="6"/>
      <c r="E18" s="5"/>
      <c r="F18" s="5"/>
      <c r="G18" s="3"/>
      <c r="H18" s="2"/>
      <c r="I18" s="2"/>
    </row>
    <row r="19" customFormat="false" ht="15" hidden="false" customHeight="false" outlineLevel="0" collapsed="false">
      <c r="A19" s="2"/>
      <c r="B19" s="7"/>
      <c r="C19" s="8"/>
      <c r="D19" s="9"/>
      <c r="E19" s="9"/>
      <c r="F19" s="8"/>
      <c r="G19" s="10"/>
      <c r="H19" s="11"/>
      <c r="I19" s="2"/>
    </row>
    <row r="20" customFormat="false" ht="15" hidden="false" customHeight="false" outlineLevel="0" collapsed="false">
      <c r="A20" s="2"/>
      <c r="B20" s="12" t="s">
        <v>14</v>
      </c>
      <c r="C20" s="13"/>
      <c r="D20" s="14"/>
      <c r="E20" s="14" t="s">
        <v>15</v>
      </c>
      <c r="F20" s="23" t="n">
        <f aca="false">MAX(Momente!H8:H78)</f>
        <v>62838.3310714286</v>
      </c>
      <c r="G20" s="16" t="s">
        <v>16</v>
      </c>
      <c r="H20" s="11"/>
      <c r="I20" s="2"/>
    </row>
    <row r="21" customFormat="false" ht="15" hidden="false" customHeight="false" outlineLevel="0" collapsed="false">
      <c r="A21" s="2"/>
      <c r="B21" s="12" t="s">
        <v>17</v>
      </c>
      <c r="C21" s="13"/>
      <c r="D21" s="14"/>
      <c r="E21" s="14" t="s">
        <v>18</v>
      </c>
      <c r="F21" s="23" t="n">
        <f aca="false">'Eingabe QS'!F22+3000</f>
        <v>4298.25</v>
      </c>
      <c r="G21" s="16" t="s">
        <v>19</v>
      </c>
      <c r="H21" s="11"/>
      <c r="I21" s="2"/>
    </row>
    <row r="22" customFormat="false" ht="15" hidden="false" customHeight="false" outlineLevel="0" collapsed="false">
      <c r="A22" s="2"/>
      <c r="B22" s="12" t="s">
        <v>20</v>
      </c>
      <c r="C22" s="13"/>
      <c r="D22" s="14"/>
      <c r="E22" s="24" t="s">
        <v>21</v>
      </c>
      <c r="F22" s="23" t="n">
        <f aca="false">((F20/'Eingabe QS'!F21)*('Eingabe QS'!F5/2))</f>
        <v>25.227933070583</v>
      </c>
      <c r="G22" s="16" t="s">
        <v>19</v>
      </c>
      <c r="H22" s="11"/>
      <c r="I22" s="2"/>
    </row>
    <row r="23" customFormat="false" ht="15" hidden="false" customHeight="false" outlineLevel="0" collapsed="false">
      <c r="A23" s="2"/>
      <c r="B23" s="12" t="s">
        <v>22</v>
      </c>
      <c r="C23" s="13"/>
      <c r="D23" s="14"/>
      <c r="E23" s="14" t="s">
        <v>23</v>
      </c>
      <c r="F23" s="25" t="n">
        <f aca="false">VLOOKUP(F20,Momente!H8:I78,2,0)</f>
        <v>5.4</v>
      </c>
      <c r="G23" s="16" t="s">
        <v>3</v>
      </c>
      <c r="H23" s="11"/>
      <c r="I23" s="2"/>
    </row>
    <row r="24" customFormat="false" ht="15" hidden="false" customHeight="false" outlineLevel="0" collapsed="false">
      <c r="A24" s="2"/>
      <c r="B24" s="18"/>
      <c r="C24" s="19"/>
      <c r="D24" s="20"/>
      <c r="E24" s="20"/>
      <c r="F24" s="19"/>
      <c r="G24" s="26"/>
      <c r="H24" s="11"/>
      <c r="I24" s="2"/>
    </row>
    <row r="25" customFormat="false" ht="15" hidden="false" customHeight="false" outlineLevel="0" collapsed="false">
      <c r="A25" s="2"/>
      <c r="B25" s="5"/>
      <c r="C25" s="5"/>
      <c r="D25" s="6"/>
      <c r="E25" s="5"/>
      <c r="F25" s="5"/>
      <c r="G25" s="3"/>
      <c r="H25" s="2"/>
      <c r="I25" s="2"/>
    </row>
    <row r="26" customFormat="false" ht="15" hidden="false" customHeight="false" outlineLevel="0" collapsed="false">
      <c r="A26" s="2"/>
      <c r="B26" s="5"/>
      <c r="C26" s="5"/>
      <c r="D26" s="6"/>
      <c r="E26" s="5"/>
      <c r="F26" s="5"/>
      <c r="G26" s="3"/>
      <c r="H26" s="2"/>
      <c r="I26" s="2"/>
    </row>
    <row r="27" customFormat="false" ht="15" hidden="false" customHeight="false" outlineLevel="0" collapsed="false">
      <c r="A27" s="2"/>
      <c r="B27" s="5"/>
      <c r="C27" s="5"/>
      <c r="D27" s="6"/>
      <c r="E27" s="5"/>
      <c r="F27" s="5"/>
      <c r="G27" s="3"/>
      <c r="H27" s="2"/>
      <c r="I27" s="2"/>
    </row>
    <row r="28" customFormat="false" ht="15" hidden="false" customHeight="false" outlineLevel="0" collapsed="false">
      <c r="A28" s="2"/>
      <c r="B28" s="5"/>
      <c r="C28" s="5"/>
      <c r="D28" s="6"/>
      <c r="E28" s="5"/>
      <c r="F28" s="5"/>
      <c r="G28" s="3"/>
      <c r="H28" s="2"/>
      <c r="I28" s="2"/>
    </row>
    <row r="29" customFormat="false" ht="15" hidden="false" customHeight="false" outlineLevel="0" collapsed="false">
      <c r="A29" s="2"/>
      <c r="B29" s="2"/>
      <c r="C29" s="2"/>
      <c r="D29" s="3"/>
      <c r="E29" s="2"/>
      <c r="F29" s="2"/>
      <c r="G29" s="3"/>
      <c r="H29" s="2"/>
      <c r="I29" s="2"/>
    </row>
    <row r="30" customFormat="false" ht="15" hidden="false" customHeight="false" outlineLevel="0" collapsed="false">
      <c r="A30" s="2"/>
      <c r="B30" s="2"/>
      <c r="C30" s="2"/>
      <c r="D30" s="6"/>
      <c r="E30" s="2"/>
      <c r="F30" s="2"/>
      <c r="G30" s="3"/>
      <c r="H30" s="2"/>
      <c r="I30" s="2"/>
    </row>
    <row r="31" customFormat="false" ht="15" hidden="false" customHeight="false" outlineLevel="0" collapsed="false">
      <c r="A31" s="2"/>
      <c r="B31" s="2"/>
      <c r="C31" s="2"/>
      <c r="D31" s="3"/>
      <c r="E31" s="2"/>
      <c r="F31" s="2"/>
      <c r="G31" s="3"/>
      <c r="H31" s="2"/>
      <c r="I31" s="2"/>
    </row>
    <row r="32" customFormat="false" ht="15" hidden="false" customHeight="false" outlineLevel="0" collapsed="false">
      <c r="A32" s="2"/>
      <c r="B32" s="4" t="s">
        <v>24</v>
      </c>
      <c r="C32" s="2"/>
      <c r="D32" s="3"/>
      <c r="E32" s="2"/>
      <c r="F32" s="2"/>
      <c r="G32" s="3"/>
      <c r="H32" s="2"/>
      <c r="I32" s="2"/>
    </row>
    <row r="33" customFormat="false" ht="15" hidden="false" customHeight="false" outlineLevel="0" collapsed="false">
      <c r="A33" s="2"/>
      <c r="C33" s="0"/>
      <c r="D33" s="27"/>
      <c r="F33" s="0"/>
      <c r="G33" s="27"/>
      <c r="H33" s="11"/>
      <c r="I33" s="2"/>
    </row>
    <row r="34" customFormat="false" ht="15" hidden="false" customHeight="false" outlineLevel="0" collapsed="false">
      <c r="A34" s="2"/>
      <c r="C34" s="0"/>
      <c r="D34" s="27"/>
      <c r="F34" s="0"/>
      <c r="G34" s="27"/>
      <c r="H34" s="11"/>
      <c r="I34" s="2"/>
    </row>
    <row r="35" customFormat="false" ht="15" hidden="false" customHeight="false" outlineLevel="0" collapsed="false">
      <c r="A35" s="2"/>
      <c r="C35" s="0"/>
      <c r="D35" s="27"/>
      <c r="F35" s="0"/>
      <c r="G35" s="27"/>
      <c r="H35" s="11"/>
      <c r="I35" s="2"/>
    </row>
    <row r="36" customFormat="false" ht="15" hidden="false" customHeight="false" outlineLevel="0" collapsed="false">
      <c r="A36" s="2"/>
      <c r="C36" s="0"/>
      <c r="D36" s="27"/>
      <c r="F36" s="0"/>
      <c r="G36" s="27"/>
      <c r="H36" s="11"/>
      <c r="I36" s="2"/>
    </row>
    <row r="37" customFormat="false" ht="15" hidden="false" customHeight="false" outlineLevel="0" collapsed="false">
      <c r="A37" s="2"/>
      <c r="C37" s="0"/>
      <c r="D37" s="27"/>
      <c r="F37" s="0"/>
      <c r="G37" s="27"/>
      <c r="H37" s="11"/>
      <c r="I37" s="2"/>
    </row>
    <row r="38" customFormat="false" ht="15" hidden="false" customHeight="false" outlineLevel="0" collapsed="false">
      <c r="A38" s="2"/>
      <c r="C38" s="0"/>
      <c r="D38" s="27"/>
      <c r="F38" s="0"/>
      <c r="G38" s="27"/>
      <c r="H38" s="11"/>
      <c r="I38" s="2"/>
    </row>
    <row r="39" customFormat="false" ht="15" hidden="false" customHeight="false" outlineLevel="0" collapsed="false">
      <c r="A39" s="2"/>
      <c r="C39" s="0"/>
      <c r="D39" s="27"/>
      <c r="F39" s="0"/>
      <c r="G39" s="27"/>
      <c r="H39" s="11"/>
      <c r="I39" s="2"/>
    </row>
    <row r="40" customFormat="false" ht="15" hidden="false" customHeight="false" outlineLevel="0" collapsed="false">
      <c r="A40" s="2"/>
      <c r="C40" s="0"/>
      <c r="D40" s="27"/>
      <c r="F40" s="0"/>
      <c r="G40" s="27"/>
      <c r="H40" s="11"/>
      <c r="I40" s="2"/>
    </row>
    <row r="41" customFormat="false" ht="15" hidden="false" customHeight="false" outlineLevel="0" collapsed="false">
      <c r="A41" s="2"/>
      <c r="C41" s="0"/>
      <c r="D41" s="27"/>
      <c r="F41" s="0"/>
      <c r="G41" s="27"/>
      <c r="H41" s="11"/>
      <c r="I41" s="2"/>
    </row>
    <row r="42" customFormat="false" ht="15" hidden="false" customHeight="false" outlineLevel="0" collapsed="false">
      <c r="A42" s="2"/>
      <c r="C42" s="0"/>
      <c r="D42" s="27"/>
      <c r="F42" s="0"/>
      <c r="G42" s="27"/>
      <c r="H42" s="11"/>
      <c r="I42" s="2"/>
    </row>
    <row r="43" customFormat="false" ht="15" hidden="false" customHeight="false" outlineLevel="0" collapsed="false">
      <c r="A43" s="2"/>
      <c r="C43" s="0"/>
      <c r="D43" s="27"/>
      <c r="F43" s="0"/>
      <c r="G43" s="27"/>
      <c r="H43" s="11"/>
      <c r="I43" s="2"/>
    </row>
    <row r="44" customFormat="false" ht="15" hidden="false" customHeight="false" outlineLevel="0" collapsed="false">
      <c r="A44" s="2"/>
      <c r="C44" s="0"/>
      <c r="D44" s="27"/>
      <c r="F44" s="0"/>
      <c r="G44" s="27"/>
      <c r="H44" s="11"/>
      <c r="I44" s="2"/>
    </row>
    <row r="45" customFormat="false" ht="15" hidden="false" customHeight="false" outlineLevel="0" collapsed="false">
      <c r="A45" s="2"/>
      <c r="C45" s="0"/>
      <c r="D45" s="27"/>
      <c r="F45" s="0"/>
      <c r="G45" s="27"/>
      <c r="H45" s="11"/>
      <c r="I45" s="2"/>
    </row>
    <row r="46" customFormat="false" ht="15" hidden="false" customHeight="false" outlineLevel="0" collapsed="false">
      <c r="A46" s="2"/>
      <c r="C46" s="0"/>
      <c r="D46" s="27"/>
      <c r="F46" s="0"/>
      <c r="G46" s="27"/>
      <c r="H46" s="11"/>
      <c r="I46" s="2"/>
    </row>
    <row r="47" customFormat="false" ht="15" hidden="false" customHeight="false" outlineLevel="0" collapsed="false">
      <c r="A47" s="2"/>
      <c r="C47" s="0"/>
      <c r="D47" s="27"/>
      <c r="F47" s="0"/>
      <c r="G47" s="27"/>
      <c r="H47" s="11"/>
      <c r="I47" s="2"/>
    </row>
    <row r="48" customFormat="false" ht="15" hidden="false" customHeight="false" outlineLevel="0" collapsed="false">
      <c r="A48" s="2"/>
      <c r="C48" s="0"/>
      <c r="D48" s="27"/>
      <c r="F48" s="0"/>
      <c r="G48" s="27"/>
      <c r="H48" s="11"/>
      <c r="I48" s="2"/>
    </row>
    <row r="49" customFormat="false" ht="15" hidden="false" customHeight="false" outlineLevel="0" collapsed="false">
      <c r="A49" s="2"/>
      <c r="B49" s="2"/>
      <c r="C49" s="2"/>
      <c r="D49" s="3"/>
      <c r="E49" s="2"/>
      <c r="F49" s="2"/>
      <c r="G49" s="3"/>
      <c r="H49" s="2"/>
      <c r="I49" s="2"/>
    </row>
    <row r="50" customFormat="false" ht="15" hidden="false" customHeight="false" outlineLevel="0" collapsed="false">
      <c r="A50" s="2"/>
      <c r="B50" s="2"/>
      <c r="C50" s="2"/>
      <c r="D50" s="3"/>
      <c r="E50" s="2"/>
      <c r="F50" s="2"/>
      <c r="G50" s="3"/>
      <c r="H50" s="2"/>
      <c r="I50" s="2"/>
    </row>
  </sheetData>
  <sheetProtection sheet="false"/>
  <dataValidations count="6">
    <dataValidation allowBlank="true" error="Die Längen sind aus der Dropdown-Liste zu entnehmen" operator="between" prompt="Wählen Sie eine Länge des Trägers aus der Dropdown Liste aus" showDropDown="false" showErrorMessage="true" showInputMessage="true" sqref="F4" type="list">
      <formula1>$K$4:$K$7</formula1>
      <formula2>0</formula2>
    </dataValidation>
    <dataValidation allowBlank="true" operator="between" showDropDown="false" showErrorMessage="true" showInputMessage="true" sqref="I7" type="custom">
      <formula1>"12;3;4;"</formula1>
      <formula2>0</formula2>
    </dataValidation>
    <dataValidation allowBlank="true" error="Die Kraft PZ1 wirkt nicht auf dem Träger" operator="between" prompt="Geben Sie die Position der 1. Einzellast ein" showDropDown="false" showErrorMessage="true" showInputMessage="true" sqref="F6" type="custom">
      <formula1>F6&lt;F4</formula1>
      <formula2>0</formula2>
    </dataValidation>
    <dataValidation allowBlank="true" error="Die Kraft Pz2 wirkt nicht auf dem Träger" operator="between" prompt="Geben Sie die Position der 2. Einzllast ein" showDropDown="false" showErrorMessage="true" showInputMessage="true" sqref="F8" type="custom">
      <formula1>F8&lt;F4</formula1>
      <formula2>0</formula2>
    </dataValidation>
    <dataValidation allowBlank="true" error="Sie müssen eine Zahl eingeben" operator="between" prompt="Geben Sie eine weitere Zahl Einzellast ein" showDropDown="false" showErrorMessage="true" showInputMessage="true" sqref="F7" type="decimal">
      <formula1>-1E+100</formula1>
      <formula2>1E+100</formula2>
    </dataValidation>
    <dataValidation allowBlank="true" error="Sie müssen eine zahl eingeben!" operator="between" prompt="Geben Sie eine Zahl für die Einzellast ein" showDropDown="false" showErrorMessage="true" showInputMessage="true" sqref="F5" type="decimal">
      <formula1>-1E+100</formula1>
      <formula2>1E+100</formula2>
    </dataValidation>
  </dataValidations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&amp;C&amp;"Calibri,Bold"&amp;14Informatik 1 Übungen WS13/14 - Aufgabe 2</oddHeader>
    <oddFooter>&amp;C&amp;"Calibri,Bold"&amp;14Robert Koller 1231868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5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70408163265306" collapsed="true"/>
    <col min="2" max="7" hidden="false" style="0" width="12.5714285714286" collapsed="true"/>
    <col min="8" max="8" hidden="false" style="0" width="5.57142857142857" collapsed="true"/>
    <col min="9" max="11" hidden="false" style="0" width="10.7295918367347" collapsed="true"/>
    <col min="12" max="12" hidden="false" style="0" width="11.4183673469388" collapsed="true"/>
    <col min="13" max="1025" hidden="false" style="0" width="10.7295918367347" collapsed="true"/>
  </cols>
  <sheetData>
    <row r="1" customFormat="false" ht="1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/>
    </row>
    <row r="2" customFormat="false" ht="15" hidden="false" customHeight="false" outlineLevel="0" collapsed="false">
      <c r="A2" s="2"/>
      <c r="B2" s="4" t="s">
        <v>0</v>
      </c>
      <c r="C2" s="5"/>
      <c r="D2" s="2"/>
      <c r="E2" s="2"/>
      <c r="F2" s="2"/>
      <c r="G2" s="2"/>
      <c r="H2" s="2"/>
    </row>
    <row r="3" customFormat="false" ht="15" hidden="false" customHeight="false" outlineLevel="0" collapsed="false">
      <c r="A3" s="2"/>
      <c r="B3" s="2"/>
      <c r="C3" s="2"/>
      <c r="D3" s="2"/>
      <c r="E3" s="2"/>
      <c r="F3" s="2"/>
      <c r="G3" s="2"/>
      <c r="H3" s="2"/>
    </row>
    <row r="4" customFormat="false" ht="15" hidden="false" customHeight="false" outlineLevel="0" collapsed="false">
      <c r="A4" s="2"/>
      <c r="B4" s="28"/>
      <c r="C4" s="8"/>
      <c r="D4" s="8"/>
      <c r="E4" s="9"/>
      <c r="F4" s="8"/>
      <c r="G4" s="10"/>
      <c r="H4" s="2"/>
      <c r="K4" s="29"/>
      <c r="L4" s="29"/>
    </row>
    <row r="5" customFormat="false" ht="15" hidden="false" customHeight="false" outlineLevel="0" collapsed="false">
      <c r="A5" s="2"/>
      <c r="B5" s="12" t="s">
        <v>25</v>
      </c>
      <c r="C5" s="13"/>
      <c r="D5" s="13"/>
      <c r="E5" s="14" t="s">
        <v>26</v>
      </c>
      <c r="F5" s="15" t="n">
        <v>35</v>
      </c>
      <c r="G5" s="30" t="s">
        <v>27</v>
      </c>
      <c r="H5" s="2"/>
      <c r="K5" s="29"/>
      <c r="L5" s="31"/>
    </row>
    <row r="6" customFormat="false" ht="15" hidden="false" customHeight="false" outlineLevel="0" collapsed="false">
      <c r="A6" s="2"/>
      <c r="B6" s="12" t="s">
        <v>28</v>
      </c>
      <c r="C6" s="13"/>
      <c r="D6" s="13"/>
      <c r="E6" s="14" t="s">
        <v>29</v>
      </c>
      <c r="F6" s="15" t="n">
        <v>40</v>
      </c>
      <c r="G6" s="30" t="s">
        <v>27</v>
      </c>
      <c r="H6" s="2"/>
      <c r="K6" s="29"/>
      <c r="L6" s="31"/>
    </row>
    <row r="7" customFormat="false" ht="15" hidden="false" customHeight="false" outlineLevel="0" collapsed="false">
      <c r="A7" s="2"/>
      <c r="B7" s="12" t="s">
        <v>30</v>
      </c>
      <c r="C7" s="13"/>
      <c r="D7" s="13"/>
      <c r="E7" s="14" t="s">
        <v>31</v>
      </c>
      <c r="F7" s="15" t="n">
        <v>1.5</v>
      </c>
      <c r="G7" s="30" t="s">
        <v>27</v>
      </c>
      <c r="H7" s="2"/>
      <c r="K7" s="29"/>
      <c r="L7" s="31"/>
    </row>
    <row r="8" customFormat="false" ht="15" hidden="false" customHeight="false" outlineLevel="0" collapsed="false">
      <c r="A8" s="2"/>
      <c r="B8" s="12" t="s">
        <v>32</v>
      </c>
      <c r="C8" s="13"/>
      <c r="D8" s="13"/>
      <c r="E8" s="14" t="s">
        <v>33</v>
      </c>
      <c r="F8" s="15" t="n">
        <v>1.8</v>
      </c>
      <c r="G8" s="30" t="s">
        <v>27</v>
      </c>
      <c r="H8" s="2"/>
      <c r="K8" s="29"/>
      <c r="L8" s="31"/>
    </row>
    <row r="9" customFormat="false" ht="15" hidden="false" customHeight="false" outlineLevel="0" collapsed="false">
      <c r="A9" s="2"/>
      <c r="B9" s="12" t="s">
        <v>34</v>
      </c>
      <c r="C9" s="13"/>
      <c r="D9" s="13"/>
      <c r="E9" s="14" t="s">
        <v>35</v>
      </c>
      <c r="F9" s="15" t="n">
        <v>7500</v>
      </c>
      <c r="G9" s="30" t="s">
        <v>36</v>
      </c>
      <c r="H9" s="2"/>
      <c r="K9" s="29"/>
      <c r="L9" s="31"/>
    </row>
    <row r="10" customFormat="false" ht="15" hidden="false" customHeight="false" outlineLevel="0" collapsed="false">
      <c r="A10" s="2"/>
      <c r="B10" s="18"/>
      <c r="C10" s="19"/>
      <c r="D10" s="19"/>
      <c r="E10" s="20"/>
      <c r="F10" s="19"/>
      <c r="G10" s="26"/>
      <c r="H10" s="2"/>
      <c r="K10" s="29"/>
      <c r="L10" s="29"/>
    </row>
    <row r="11" customFormat="false" ht="15" hidden="false" customHeight="false" outlineLevel="0" collapsed="false">
      <c r="A11" s="2"/>
      <c r="B11" s="2"/>
      <c r="C11" s="2"/>
      <c r="D11" s="2"/>
      <c r="E11" s="2"/>
      <c r="F11" s="2"/>
      <c r="G11" s="2"/>
      <c r="H11" s="2"/>
      <c r="K11" s="29"/>
      <c r="L11" s="29"/>
    </row>
    <row r="12" customFormat="false" ht="15" hidden="false" customHeight="false" outlineLevel="0" collapsed="false">
      <c r="A12" s="2"/>
      <c r="B12" s="2"/>
      <c r="C12" s="2"/>
      <c r="D12" s="2"/>
      <c r="E12" s="2"/>
      <c r="F12" s="2"/>
      <c r="G12" s="2"/>
      <c r="H12" s="2"/>
    </row>
    <row r="13" customFormat="false" ht="15" hidden="false" customHeight="false" outlineLevel="0" collapsed="false">
      <c r="A13" s="2"/>
      <c r="B13" s="2"/>
      <c r="C13" s="2"/>
      <c r="D13" s="2"/>
      <c r="E13" s="2"/>
      <c r="F13" s="2"/>
      <c r="G13" s="2"/>
      <c r="H13" s="2"/>
    </row>
    <row r="14" customFormat="false" ht="15" hidden="false" customHeight="false" outlineLevel="0" collapsed="false">
      <c r="A14" s="2"/>
      <c r="B14" s="2"/>
      <c r="C14" s="2"/>
      <c r="D14" s="2"/>
      <c r="E14" s="2"/>
      <c r="F14" s="2"/>
      <c r="G14" s="2"/>
      <c r="H14" s="2"/>
    </row>
    <row r="15" customFormat="false" ht="15" hidden="false" customHeight="false" outlineLevel="0" collapsed="false">
      <c r="A15" s="2"/>
      <c r="B15" s="2"/>
      <c r="C15" s="2"/>
      <c r="D15" s="2"/>
      <c r="E15" s="2"/>
      <c r="F15" s="2"/>
      <c r="G15" s="2"/>
      <c r="H15" s="2"/>
    </row>
    <row r="16" customFormat="false" ht="15" hidden="false" customHeight="false" outlineLevel="0" collapsed="false">
      <c r="A16" s="2"/>
      <c r="B16" s="5"/>
      <c r="C16" s="5"/>
      <c r="D16" s="5"/>
      <c r="E16" s="6"/>
      <c r="F16" s="5"/>
      <c r="G16" s="5"/>
      <c r="H16" s="2"/>
    </row>
    <row r="17" customFormat="false" ht="15" hidden="false" customHeight="false" outlineLevel="0" collapsed="false">
      <c r="A17" s="2"/>
      <c r="B17" s="4" t="s">
        <v>13</v>
      </c>
      <c r="C17" s="5"/>
      <c r="D17" s="5"/>
      <c r="E17" s="6"/>
      <c r="F17" s="5"/>
      <c r="G17" s="5"/>
      <c r="H17" s="2"/>
    </row>
    <row r="18" customFormat="false" ht="15" hidden="false" customHeight="false" outlineLevel="0" collapsed="false">
      <c r="A18" s="2"/>
      <c r="B18" s="2"/>
      <c r="C18" s="2"/>
      <c r="D18" s="2"/>
      <c r="E18" s="2"/>
      <c r="F18" s="2"/>
      <c r="G18" s="2"/>
      <c r="H18" s="2"/>
    </row>
    <row r="19" customFormat="false" ht="15" hidden="false" customHeight="false" outlineLevel="0" collapsed="false">
      <c r="A19" s="2"/>
      <c r="B19" s="7"/>
      <c r="C19" s="8"/>
      <c r="D19" s="8"/>
      <c r="E19" s="9"/>
      <c r="F19" s="8"/>
      <c r="G19" s="10"/>
      <c r="H19" s="2"/>
    </row>
    <row r="20" customFormat="false" ht="15" hidden="false" customHeight="false" outlineLevel="0" collapsed="false">
      <c r="A20" s="2"/>
      <c r="B20" s="12" t="s">
        <v>37</v>
      </c>
      <c r="C20" s="13"/>
      <c r="D20" s="13"/>
      <c r="E20" s="14" t="s">
        <v>38</v>
      </c>
      <c r="F20" s="23" t="n">
        <f aca="false">(2*F8*F5)+F7*(F5-2*F8)</f>
        <v>173.1</v>
      </c>
      <c r="G20" s="30" t="s">
        <v>39</v>
      </c>
      <c r="H20" s="2"/>
    </row>
    <row r="21" customFormat="false" ht="15" hidden="false" customHeight="false" outlineLevel="0" collapsed="false">
      <c r="A21" s="2"/>
      <c r="B21" s="12" t="s">
        <v>40</v>
      </c>
      <c r="C21" s="13"/>
      <c r="D21" s="13"/>
      <c r="E21" s="14" t="s">
        <v>41</v>
      </c>
      <c r="F21" s="23" t="n">
        <f aca="false">((F6*F5^3)-(F6-F7)*(F5-2*F8)^3)/12</f>
        <v>43589.413</v>
      </c>
      <c r="G21" s="30" t="s">
        <v>42</v>
      </c>
      <c r="H21" s="2"/>
    </row>
    <row r="22" customFormat="false" ht="15" hidden="false" customHeight="false" outlineLevel="0" collapsed="false">
      <c r="A22" s="2"/>
      <c r="B22" s="12" t="s">
        <v>43</v>
      </c>
      <c r="C22" s="13"/>
      <c r="D22" s="13"/>
      <c r="E22" s="14" t="s">
        <v>44</v>
      </c>
      <c r="F22" s="23" t="n">
        <f aca="false">F20/10000*F9*10</f>
        <v>1298.25</v>
      </c>
      <c r="G22" s="30" t="s">
        <v>19</v>
      </c>
      <c r="H22" s="2"/>
    </row>
    <row r="23" customFormat="false" ht="15" hidden="false" customHeight="false" outlineLevel="0" collapsed="false">
      <c r="A23" s="2"/>
      <c r="B23" s="18"/>
      <c r="C23" s="19"/>
      <c r="D23" s="19"/>
      <c r="E23" s="20"/>
      <c r="F23" s="19"/>
      <c r="G23" s="26"/>
      <c r="H23" s="2"/>
    </row>
    <row r="24" customFormat="false" ht="15" hidden="false" customHeight="false" outlineLevel="0" collapsed="false">
      <c r="A24" s="2"/>
      <c r="B24" s="5"/>
      <c r="C24" s="5"/>
      <c r="D24" s="5"/>
      <c r="E24" s="6"/>
      <c r="F24" s="5"/>
      <c r="G24" s="5"/>
      <c r="H24" s="2"/>
    </row>
    <row r="25" customFormat="false" ht="15" hidden="false" customHeight="false" outlineLevel="0" collapsed="false">
      <c r="A25" s="2"/>
      <c r="B25" s="5"/>
      <c r="C25" s="5"/>
      <c r="D25" s="5"/>
      <c r="E25" s="6"/>
      <c r="F25" s="5"/>
      <c r="G25" s="5"/>
      <c r="H25" s="2"/>
    </row>
    <row r="26" customFormat="false" ht="15" hidden="false" customHeight="false" outlineLevel="0" collapsed="false">
      <c r="A26" s="2"/>
      <c r="B26" s="5"/>
      <c r="C26" s="5"/>
      <c r="D26" s="5"/>
      <c r="E26" s="6"/>
      <c r="F26" s="5"/>
      <c r="G26" s="5"/>
      <c r="H26" s="2"/>
    </row>
    <row r="27" customFormat="false" ht="15" hidden="false" customHeight="false" outlineLevel="0" collapsed="false">
      <c r="A27" s="2"/>
      <c r="B27" s="5"/>
      <c r="C27" s="5"/>
      <c r="D27" s="5"/>
      <c r="E27" s="6"/>
      <c r="F27" s="5"/>
      <c r="G27" s="5"/>
      <c r="H27" s="2"/>
    </row>
    <row r="28" customFormat="false" ht="15" hidden="false" customHeight="false" outlineLevel="0" collapsed="false">
      <c r="A28" s="2"/>
      <c r="B28" s="5"/>
      <c r="C28" s="5"/>
      <c r="D28" s="5"/>
      <c r="E28" s="6"/>
      <c r="F28" s="5"/>
      <c r="G28" s="5"/>
      <c r="H28" s="2"/>
    </row>
    <row r="29" customFormat="false" ht="15" hidden="false" customHeight="false" outlineLevel="0" collapsed="false">
      <c r="A29" s="2"/>
      <c r="B29" s="5"/>
      <c r="C29" s="5"/>
      <c r="D29" s="5"/>
      <c r="E29" s="6"/>
      <c r="F29" s="5"/>
      <c r="G29" s="5"/>
      <c r="H29" s="2"/>
    </row>
    <row r="30" customFormat="false" ht="15" hidden="false" customHeight="false" outlineLevel="0" collapsed="false">
      <c r="A30" s="2"/>
      <c r="B30" s="32" t="s">
        <v>45</v>
      </c>
      <c r="C30" s="2"/>
      <c r="D30" s="2"/>
      <c r="E30" s="2"/>
      <c r="F30" s="2"/>
      <c r="G30" s="2"/>
      <c r="H30" s="2"/>
    </row>
    <row r="31" customFormat="false" ht="15" hidden="false" customHeight="false" outlineLevel="0" collapsed="false">
      <c r="A31" s="2"/>
      <c r="B31" s="2"/>
      <c r="C31" s="2"/>
      <c r="D31" s="2"/>
      <c r="E31" s="2"/>
      <c r="F31" s="2"/>
      <c r="G31" s="2"/>
      <c r="H31" s="2"/>
    </row>
    <row r="32" customFormat="false" ht="15" hidden="false" customHeight="false" outlineLevel="0" collapsed="false">
      <c r="A32" s="5"/>
      <c r="B32" s="5"/>
      <c r="C32" s="5"/>
      <c r="D32" s="5"/>
      <c r="E32" s="5"/>
      <c r="F32" s="5"/>
      <c r="G32" s="5"/>
      <c r="H32" s="5"/>
    </row>
    <row r="33" customFormat="false" ht="15" hidden="false" customHeight="false" outlineLevel="0" collapsed="false">
      <c r="A33" s="5"/>
      <c r="B33" s="33"/>
      <c r="C33" s="33"/>
      <c r="D33" s="33"/>
      <c r="E33" s="33"/>
      <c r="F33" s="33"/>
      <c r="G33" s="5"/>
      <c r="H33" s="5"/>
    </row>
    <row r="34" customFormat="false" ht="15" hidden="false" customHeight="false" outlineLevel="0" collapsed="false">
      <c r="A34" s="5"/>
      <c r="B34" s="33"/>
      <c r="C34" s="33"/>
      <c r="D34" s="33"/>
      <c r="E34" s="33"/>
      <c r="F34" s="33"/>
      <c r="G34" s="5"/>
      <c r="H34" s="5"/>
    </row>
    <row r="35" customFormat="false" ht="15" hidden="false" customHeight="false" outlineLevel="0" collapsed="false">
      <c r="A35" s="5"/>
      <c r="B35" s="5"/>
      <c r="C35" s="5"/>
      <c r="D35" s="5"/>
      <c r="E35" s="5"/>
      <c r="F35" s="5"/>
      <c r="G35" s="5"/>
      <c r="H35" s="5"/>
    </row>
    <row r="36" customFormat="false" ht="15" hidden="false" customHeight="false" outlineLevel="0" collapsed="false">
      <c r="A36" s="5"/>
      <c r="B36" s="5"/>
      <c r="C36" s="5"/>
      <c r="D36" s="5"/>
      <c r="E36" s="5"/>
      <c r="F36" s="5"/>
      <c r="G36" s="5"/>
      <c r="H36" s="5"/>
    </row>
    <row r="37" customFormat="false" ht="15" hidden="false" customHeight="false" outlineLevel="0" collapsed="false">
      <c r="A37" s="5"/>
      <c r="B37" s="5"/>
      <c r="C37" s="5"/>
      <c r="D37" s="5"/>
      <c r="E37" s="5"/>
      <c r="F37" s="5"/>
      <c r="G37" s="5"/>
      <c r="H37" s="5"/>
    </row>
    <row r="38" customFormat="false" ht="15" hidden="false" customHeight="false" outlineLevel="0" collapsed="false">
      <c r="A38" s="5"/>
      <c r="B38" s="5"/>
      <c r="C38" s="5"/>
      <c r="D38" s="5"/>
      <c r="E38" s="5"/>
      <c r="F38" s="5"/>
      <c r="G38" s="5"/>
      <c r="H38" s="5"/>
    </row>
    <row r="39" customFormat="false" ht="15" hidden="false" customHeight="false" outlineLevel="0" collapsed="false">
      <c r="A39" s="5"/>
      <c r="B39" s="5"/>
      <c r="C39" s="5"/>
      <c r="D39" s="5"/>
      <c r="E39" s="5"/>
      <c r="F39" s="5"/>
      <c r="G39" s="5"/>
      <c r="H39" s="5"/>
    </row>
    <row r="40" customFormat="false" ht="15" hidden="false" customHeight="false" outlineLevel="0" collapsed="false">
      <c r="A40" s="5"/>
      <c r="B40" s="5"/>
      <c r="C40" s="5"/>
      <c r="D40" s="5"/>
      <c r="E40" s="5"/>
      <c r="F40" s="5"/>
      <c r="G40" s="5"/>
      <c r="H40" s="5"/>
    </row>
    <row r="41" customFormat="false" ht="15" hidden="false" customHeight="false" outlineLevel="0" collapsed="false">
      <c r="A41" s="5"/>
      <c r="B41" s="5"/>
      <c r="C41" s="5"/>
      <c r="D41" s="5"/>
      <c r="E41" s="5"/>
      <c r="F41" s="5"/>
      <c r="G41" s="5"/>
      <c r="H41" s="5"/>
    </row>
    <row r="42" customFormat="false" ht="15" hidden="false" customHeight="false" outlineLevel="0" collapsed="false">
      <c r="A42" s="5"/>
      <c r="B42" s="5"/>
      <c r="C42" s="5"/>
      <c r="D42" s="5"/>
      <c r="E42" s="5"/>
      <c r="F42" s="5"/>
      <c r="G42" s="5"/>
      <c r="H42" s="5"/>
    </row>
    <row r="43" customFormat="false" ht="15" hidden="false" customHeight="false" outlineLevel="0" collapsed="false">
      <c r="A43" s="5"/>
      <c r="B43" s="5"/>
      <c r="C43" s="5"/>
      <c r="D43" s="5"/>
      <c r="E43" s="5"/>
      <c r="F43" s="5"/>
      <c r="G43" s="5"/>
      <c r="H43" s="5"/>
    </row>
    <row r="44" customFormat="false" ht="15" hidden="false" customHeight="false" outlineLevel="0" collapsed="false">
      <c r="A44" s="5"/>
      <c r="B44" s="5"/>
      <c r="C44" s="5"/>
      <c r="D44" s="5"/>
      <c r="E44" s="5"/>
      <c r="F44" s="5"/>
      <c r="G44" s="5"/>
      <c r="H44" s="5"/>
    </row>
    <row r="45" customFormat="false" ht="15" hidden="false" customHeight="false" outlineLevel="0" collapsed="false">
      <c r="A45" s="5"/>
      <c r="B45" s="5"/>
      <c r="C45" s="5"/>
      <c r="D45" s="5"/>
      <c r="E45" s="5"/>
      <c r="F45" s="5"/>
      <c r="G45" s="5"/>
      <c r="H45" s="5"/>
    </row>
    <row r="46" customFormat="false" ht="15" hidden="false" customHeight="false" outlineLevel="0" collapsed="false">
      <c r="A46" s="5"/>
      <c r="B46" s="5"/>
      <c r="C46" s="5"/>
      <c r="D46" s="5"/>
      <c r="E46" s="5"/>
      <c r="F46" s="5"/>
      <c r="G46" s="5"/>
      <c r="H46" s="5"/>
    </row>
    <row r="47" customFormat="false" ht="15" hidden="false" customHeight="false" outlineLevel="0" collapsed="false">
      <c r="A47" s="5"/>
      <c r="B47" s="5"/>
      <c r="C47" s="5"/>
      <c r="D47" s="5"/>
      <c r="E47" s="5"/>
      <c r="F47" s="5"/>
      <c r="G47" s="5"/>
      <c r="H47" s="5"/>
    </row>
    <row r="48" customFormat="false" ht="15" hidden="false" customHeight="false" outlineLevel="0" collapsed="false">
      <c r="A48" s="2"/>
      <c r="B48" s="2"/>
      <c r="C48" s="2"/>
      <c r="D48" s="2"/>
      <c r="E48" s="2"/>
      <c r="F48" s="2"/>
      <c r="G48" s="2"/>
      <c r="H48" s="2"/>
    </row>
    <row r="49" customFormat="false" ht="15" hidden="false" customHeight="false" outlineLevel="0" collapsed="false">
      <c r="A49" s="2"/>
      <c r="B49" s="2"/>
      <c r="C49" s="2"/>
      <c r="D49" s="2"/>
      <c r="E49" s="2"/>
      <c r="F49" s="2"/>
      <c r="G49" s="2"/>
      <c r="H49" s="2"/>
    </row>
    <row r="50" customFormat="false" ht="15" hidden="false" customHeight="false" outlineLevel="0" collapsed="false">
      <c r="A50" s="2"/>
      <c r="B50" s="2"/>
      <c r="C50" s="2"/>
      <c r="D50" s="2"/>
      <c r="E50" s="2"/>
      <c r="F50" s="2"/>
      <c r="G50" s="2"/>
      <c r="H50" s="2"/>
    </row>
  </sheetData>
  <sheetProtection sheet="false"/>
  <dataValidations count="7">
    <dataValidation allowBlank="true" error="Die Höhe muss &gt; als &quot;2t&quot; sein!" errorTitle="Ungültiger Wert!" operator="greaterThan" prompt="Geben Sie eine Zahl für die Höhe des Querschnitts ein" showDropDown="false" showErrorMessage="true" showInputMessage="true" sqref="F5" type="decimal">
      <formula1>F8*2</formula1>
      <formula2>0</formula2>
    </dataValidation>
    <dataValidation allowBlank="true" error="Zu hoch!" errorTitle="False" operator="between" showDropDown="false" showErrorMessage="true" showInputMessage="true" sqref="H6" type="decimal">
      <formula1>10</formula1>
      <formula2>20</formula2>
    </dataValidation>
    <dataValidation allowBlank="true" operator="between" showDropDown="false" showErrorMessage="true" showInputMessage="true" sqref="H3:J3 I4:J4" type="decimal">
      <formula1>0.1</formula1>
      <formula2>0.5</formula2>
    </dataValidation>
    <dataValidation allowBlank="true" error="Die Breite des Querschnitts muss größer als die Stegdicke sein!" operator="between" prompt="Geben Sie eine Zahl für die Breite des Querschnitts ein" showDropDown="false" showErrorMessage="true" showInputMessage="true" sqref="F6" type="custom">
      <formula1>F6&gt;F7</formula1>
      <formula2>0</formula2>
    </dataValidation>
    <dataValidation allowBlank="true" error="Die Stegdicke darf nicht größer als die Breite des Querschnitts sein" operator="between" prompt="Geben Sie eine Zahl für die Stegdicke ein" showDropDown="false" showErrorMessage="true" showInputMessage="true" sqref="F7" type="custom">
      <formula1>F7&lt;F6</formula1>
      <formula2>0</formula2>
    </dataValidation>
    <dataValidation allowBlank="true" error="Flanschdicke darf nicht größer als die halbe Höhe sein!" operator="between" prompt="Geben Sie eine Zahl für die Flanschdicke ein" showDropDown="false" showErrorMessage="true" showInputMessage="true" sqref="F8" type="custom">
      <formula1>F8&lt;F5/2</formula1>
      <formula2>0</formula2>
    </dataValidation>
    <dataValidation allowBlank="true" operator="greaterThan" prompt="Geben Sie eine Zahl für die Wichte des Materials ein" showDropDown="false" showErrorMessage="true" showInputMessage="true" sqref="F9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&amp;C&amp;"Calibri,Bold"&amp;14Informatik 1 Übungen WS13/14 - Aufgabe 2</oddHeader>
    <oddFooter>&amp;C&amp;"Calibri,Bold"&amp;14 Robert Koller 1231868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9.6"/>
  <cols>
    <col min="1" max="3" hidden="false" style="34" width="10.2857142857143" collapsed="true"/>
    <col min="4" max="4" hidden="false" style="34" width="4.28571428571429" collapsed="true"/>
    <col min="5" max="9" hidden="false" style="34" width="10.2857142857143" collapsed="true"/>
    <col min="10" max="1025" hidden="false" style="34" width="9.28571428571429" collapsed="true"/>
  </cols>
  <sheetData>
    <row r="1" s="38" customFormat="true" ht="9.6" hidden="false" customHeight="true" outlineLevel="0" collapsed="false">
      <c r="A1" s="35" t="s">
        <v>46</v>
      </c>
      <c r="B1" s="35" t="s">
        <v>46</v>
      </c>
      <c r="C1" s="36" t="s">
        <v>47</v>
      </c>
      <c r="D1" s="37"/>
      <c r="E1" s="35" t="s">
        <v>48</v>
      </c>
      <c r="F1" s="35"/>
      <c r="G1" s="35" t="s">
        <v>49</v>
      </c>
      <c r="H1" s="35" t="s">
        <v>50</v>
      </c>
      <c r="I1"/>
      <c r="J1" s="39"/>
    </row>
    <row r="2" customFormat="false" ht="9.6" hidden="false" customHeight="true" outlineLevel="0" collapsed="false">
      <c r="A2" s="40" t="s">
        <v>51</v>
      </c>
      <c r="B2" s="40" t="s">
        <v>52</v>
      </c>
      <c r="C2" s="40" t="s">
        <v>53</v>
      </c>
      <c r="D2" s="41"/>
      <c r="E2" s="42" t="s">
        <v>54</v>
      </c>
      <c r="F2" s="42"/>
      <c r="G2" s="40"/>
      <c r="H2" s="40"/>
      <c r="I2" s="0"/>
      <c r="J2" s="39"/>
      <c r="K2" s="0"/>
    </row>
    <row r="3" customFormat="false" ht="9.6" hidden="false" customHeight="true" outlineLevel="0" collapsed="false">
      <c r="A3" s="43" t="s">
        <v>3</v>
      </c>
      <c r="B3" s="44" t="s">
        <v>3</v>
      </c>
      <c r="C3" s="43" t="s">
        <v>3</v>
      </c>
      <c r="D3" s="45"/>
      <c r="E3" s="43" t="s">
        <v>19</v>
      </c>
      <c r="F3" s="43"/>
      <c r="G3" s="43" t="s">
        <v>6</v>
      </c>
      <c r="H3" s="43" t="s">
        <v>6</v>
      </c>
      <c r="I3" s="0"/>
      <c r="K3" s="0"/>
    </row>
    <row r="4" customFormat="false" ht="9.6" hidden="false" customHeight="true" outlineLevel="0" collapsed="false">
      <c r="A4" s="43" t="n">
        <v>2</v>
      </c>
      <c r="B4" s="44" t="n">
        <v>6.5</v>
      </c>
      <c r="C4" s="43" t="n">
        <v>14</v>
      </c>
      <c r="D4" s="45"/>
      <c r="E4" s="43" t="n">
        <v>4121.14</v>
      </c>
      <c r="F4" s="43"/>
      <c r="G4" s="43" t="n">
        <v>20000</v>
      </c>
      <c r="H4" s="43" t="n">
        <v>20000</v>
      </c>
      <c r="I4" s="0"/>
      <c r="K4" s="0"/>
    </row>
    <row r="5" customFormat="false" ht="9.6" hidden="false" customHeight="true" outlineLevel="0" collapsed="false">
      <c r="A5" s="0"/>
      <c r="B5" s="0"/>
      <c r="C5" s="0"/>
      <c r="D5" s="46"/>
      <c r="E5" s="0"/>
      <c r="F5" s="0"/>
      <c r="G5" s="0"/>
      <c r="H5" s="0"/>
      <c r="I5" s="0"/>
      <c r="K5" s="0"/>
    </row>
    <row r="6" customFormat="false" ht="9.6" hidden="false" customHeight="true" outlineLevel="0" collapsed="false">
      <c r="A6" s="47" t="s">
        <v>55</v>
      </c>
      <c r="B6" s="47" t="s">
        <v>56</v>
      </c>
      <c r="C6" s="47" t="s">
        <v>57</v>
      </c>
      <c r="D6" s="48"/>
      <c r="E6" s="47" t="s">
        <v>58</v>
      </c>
      <c r="F6" s="47" t="s">
        <v>59</v>
      </c>
      <c r="G6" s="47" t="s">
        <v>60</v>
      </c>
      <c r="H6" s="47" t="s">
        <v>61</v>
      </c>
      <c r="I6" s="47" t="s">
        <v>62</v>
      </c>
      <c r="K6" s="0"/>
    </row>
    <row r="7" customFormat="false" ht="9.6" hidden="false" customHeight="true" outlineLevel="0" collapsed="false">
      <c r="A7" s="47" t="s">
        <v>3</v>
      </c>
      <c r="B7" s="47" t="s">
        <v>3</v>
      </c>
      <c r="C7" s="47" t="s">
        <v>3</v>
      </c>
      <c r="D7" s="48"/>
      <c r="E7" s="47" t="s">
        <v>16</v>
      </c>
      <c r="F7" s="47" t="s">
        <v>16</v>
      </c>
      <c r="G7" s="47" t="s">
        <v>16</v>
      </c>
      <c r="H7" s="47" t="s">
        <v>16</v>
      </c>
      <c r="I7" s="49" t="s">
        <v>3</v>
      </c>
      <c r="K7" s="0"/>
    </row>
    <row r="8" customFormat="false" ht="9.6" hidden="false" customHeight="true" outlineLevel="0" collapsed="false">
      <c r="A8" s="50" t="n">
        <v>0</v>
      </c>
      <c r="B8" s="50" t="n">
        <f aca="false">A8/Ergebnisse!$F$4</f>
        <v>0</v>
      </c>
      <c r="C8" s="50" t="n">
        <f aca="false">(Ergebnisse!$F$4-A8)/Ergebnisse!$F$4</f>
        <v>1</v>
      </c>
      <c r="D8" s="51"/>
      <c r="E8" s="50" t="n">
        <f aca="false">((B8*C8)/2)*(Ergebnisse!$F$21*POWER(Ergebnisse!$F$4,2))</f>
        <v>0</v>
      </c>
      <c r="F8" s="50" t="n">
        <f aca="false">IF(Ergebnisse!$F$6&gt;Ergebnisse!$F$4,0,IF(A8&gt;Ergebnisse!$F$6,C8*Ergebnisse!$F$6*Ergebnisse!$F$5,B8*(Ergebnisse!$F$4-Ergebnisse!$F$6)*Ergebnisse!$F$5))</f>
        <v>0</v>
      </c>
      <c r="G8" s="50" t="n">
        <f aca="false">IF(Ergebnisse!$F$8&gt;Ergebnisse!$F$4,0,IF(A8&gt;Ergebnisse!$F$8,C8*Ergebnisse!$F$8*Ergebnisse!$F$7,B8*(Ergebnisse!$F$4-Ergebnisse!$F$8)*Ergebnisse!$F$7))</f>
        <v>0</v>
      </c>
      <c r="H8" s="50" t="n">
        <f aca="false">SUM(E8:G8)</f>
        <v>0</v>
      </c>
      <c r="I8" s="50" t="n">
        <v>0</v>
      </c>
      <c r="K8" s="52"/>
    </row>
    <row r="9" customFormat="false" ht="9.6" hidden="false" customHeight="true" outlineLevel="0" collapsed="false">
      <c r="A9" s="50" t="n">
        <f aca="false">Ergebnisse!$F$4/70</f>
        <v>0.15</v>
      </c>
      <c r="B9" s="50" t="n">
        <f aca="false">A9/Ergebnisse!$F$4</f>
        <v>0.0142857142857143</v>
      </c>
      <c r="C9" s="50" t="n">
        <f aca="false">(Ergebnisse!$F$4-A9)/Ergebnisse!$F$4</f>
        <v>0.985714285714286</v>
      </c>
      <c r="D9" s="51"/>
      <c r="E9" s="50" t="n">
        <f aca="false">((B9*C9)/2)*(Ergebnisse!$F$21*POWER(Ergebnisse!$F$4,2))</f>
        <v>3336.5165625</v>
      </c>
      <c r="F9" s="50" t="n">
        <f aca="false">IF(Ergebnisse!$F$6&gt;Ergebnisse!$F$4,0,IF(A9&gt;Ergebnisse!$F$6,C9*Ergebnisse!$F$6*Ergebnisse!$F$5,B9*(Ergebnisse!$F$4-Ergebnisse!$F$6)*Ergebnisse!$F$5))</f>
        <v>30</v>
      </c>
      <c r="G9" s="50" t="n">
        <f aca="false">IF(Ergebnisse!$F$8&gt;Ergebnisse!$F$4,0,IF(A9&gt;Ergebnisse!$F$8,C9*Ergebnisse!$F$8*Ergebnisse!$F$7,B9*(Ergebnisse!$F$4-Ergebnisse!$F$8)*Ergebnisse!$F$7))</f>
        <v>71.4285714285712</v>
      </c>
      <c r="H9" s="50" t="n">
        <f aca="false">SUM(E9:G9)</f>
        <v>3437.94513392857</v>
      </c>
      <c r="I9" s="50" t="n">
        <f aca="false">Ergebnisse!$F$4/70</f>
        <v>0.15</v>
      </c>
    </row>
    <row r="10" customFormat="false" ht="9.6" hidden="false" customHeight="true" outlineLevel="0" collapsed="false">
      <c r="A10" s="50" t="n">
        <f aca="false">Ergebnisse!$F$4/70+A9</f>
        <v>0.3</v>
      </c>
      <c r="B10" s="50" t="n">
        <f aca="false">A10/Ergebnisse!$F$4</f>
        <v>0.0285714285714286</v>
      </c>
      <c r="C10" s="50" t="n">
        <f aca="false">(Ergebnisse!$F$4-A10)/Ergebnisse!$F$4</f>
        <v>0.971428571428571</v>
      </c>
      <c r="D10" s="51"/>
      <c r="E10" s="50" t="n">
        <f aca="false">((B10*C10)/2)*(Ergebnisse!$F$21*POWER(Ergebnisse!$F$4,2))</f>
        <v>6576.3225</v>
      </c>
      <c r="F10" s="50" t="n">
        <f aca="false">IF(Ergebnisse!$F$6&gt;Ergebnisse!$F$4,0,IF(A10&gt;Ergebnisse!$F$6,C10*Ergebnisse!$F$6*Ergebnisse!$F$5,B10*(Ergebnisse!$F$4-Ergebnisse!$F$6)*Ergebnisse!$F$5))</f>
        <v>60</v>
      </c>
      <c r="G10" s="50" t="n">
        <f aca="false">IF(Ergebnisse!$F$8&gt;Ergebnisse!$F$4,0,IF(A10&gt;Ergebnisse!$F$8,C10*Ergebnisse!$F$8*Ergebnisse!$F$7,B10*(Ergebnisse!$F$4-Ergebnisse!$F$8)*Ergebnisse!$F$7))</f>
        <v>142.857142857142</v>
      </c>
      <c r="H10" s="50" t="n">
        <f aca="false">SUM(E10:G10)</f>
        <v>6779.17964285714</v>
      </c>
      <c r="I10" s="50" t="n">
        <f aca="false">Ergebnisse!$F$4/70+I9</f>
        <v>0.3</v>
      </c>
    </row>
    <row r="11" customFormat="false" ht="9.6" hidden="false" customHeight="true" outlineLevel="0" collapsed="false">
      <c r="A11" s="50" t="n">
        <f aca="false">Ergebnisse!$F$4/70+A10</f>
        <v>0.45</v>
      </c>
      <c r="B11" s="50" t="n">
        <f aca="false">A11/Ergebnisse!$F$4</f>
        <v>0.0428571428571429</v>
      </c>
      <c r="C11" s="50" t="n">
        <f aca="false">(Ergebnisse!$F$4-A11)/Ergebnisse!$F$4</f>
        <v>0.957142857142857</v>
      </c>
      <c r="D11" s="53"/>
      <c r="E11" s="50" t="n">
        <f aca="false">((B11*C11)/2)*(Ergebnisse!$F$21*POWER(Ergebnisse!$F$4,2))</f>
        <v>9719.4178125</v>
      </c>
      <c r="F11" s="50" t="n">
        <f aca="false">IF(Ergebnisse!$F$6&gt;Ergebnisse!$F$4,0,IF(A11&gt;Ergebnisse!$F$6,C11*Ergebnisse!$F$6*Ergebnisse!$F$5,B11*(Ergebnisse!$F$4-Ergebnisse!$F$6)*Ergebnisse!$F$5))</f>
        <v>90</v>
      </c>
      <c r="G11" s="50" t="n">
        <f aca="false">IF(Ergebnisse!$F$8&gt;Ergebnisse!$F$4,0,IF(A11&gt;Ergebnisse!$F$8,C11*Ergebnisse!$F$8*Ergebnisse!$F$7,B11*(Ergebnisse!$F$4-Ergebnisse!$F$8)*Ergebnisse!$F$7))</f>
        <v>214.285714285713</v>
      </c>
      <c r="H11" s="50" t="n">
        <f aca="false">SUM(E11:G11)</f>
        <v>10023.7035267857</v>
      </c>
      <c r="I11" s="50" t="n">
        <f aca="false">Ergebnisse!$F$4/70+I10</f>
        <v>0.45</v>
      </c>
    </row>
    <row r="12" customFormat="false" ht="9.6" hidden="false" customHeight="true" outlineLevel="0" collapsed="false">
      <c r="A12" s="50" t="n">
        <f aca="false">Ergebnisse!$F$4/70+A11</f>
        <v>0.6</v>
      </c>
      <c r="B12" s="50" t="n">
        <f aca="false">A12/Ergebnisse!$F$4</f>
        <v>0.0571428571428571</v>
      </c>
      <c r="C12" s="50" t="n">
        <f aca="false">(Ergebnisse!$F$4-A12)/Ergebnisse!$F$4</f>
        <v>0.942857142857143</v>
      </c>
      <c r="D12" s="53"/>
      <c r="E12" s="50" t="n">
        <f aca="false">((B12*C12)/2)*(Ergebnisse!$F$21*POWER(Ergebnisse!$F$4,2))</f>
        <v>12765.8025</v>
      </c>
      <c r="F12" s="50" t="n">
        <f aca="false">IF(Ergebnisse!$F$6&gt;Ergebnisse!$F$4,0,IF(A12&gt;Ergebnisse!$F$6,C12*Ergebnisse!$F$6*Ergebnisse!$F$5,B12*(Ergebnisse!$F$4-Ergebnisse!$F$6)*Ergebnisse!$F$5))</f>
        <v>120</v>
      </c>
      <c r="G12" s="50" t="n">
        <f aca="false">IF(Ergebnisse!$F$8&gt;Ergebnisse!$F$4,0,IF(A12&gt;Ergebnisse!$F$8,C12*Ergebnisse!$F$8*Ergebnisse!$F$7,B12*(Ergebnisse!$F$4-Ergebnisse!$F$8)*Ergebnisse!$F$7))</f>
        <v>285.714285714285</v>
      </c>
      <c r="H12" s="50" t="n">
        <f aca="false">SUM(E12:G12)</f>
        <v>13171.5167857143</v>
      </c>
      <c r="I12" s="50" t="n">
        <f aca="false">Ergebnisse!$F$4/70+I11</f>
        <v>0.6</v>
      </c>
    </row>
    <row r="13" customFormat="false" ht="9.6" hidden="false" customHeight="true" outlineLevel="0" collapsed="false">
      <c r="A13" s="50" t="n">
        <f aca="false">Ergebnisse!$F$4/70+A12</f>
        <v>0.75</v>
      </c>
      <c r="B13" s="50" t="n">
        <f aca="false">A13/Ergebnisse!$F$4</f>
        <v>0.0714285714285714</v>
      </c>
      <c r="C13" s="50" t="n">
        <f aca="false">(Ergebnisse!$F$4-A13)/Ergebnisse!$F$4</f>
        <v>0.928571428571429</v>
      </c>
      <c r="D13" s="53"/>
      <c r="E13" s="50" t="n">
        <f aca="false">((B13*C13)/2)*(Ergebnisse!$F$21*POWER(Ergebnisse!$F$4,2))</f>
        <v>15715.4765625</v>
      </c>
      <c r="F13" s="50" t="n">
        <f aca="false">IF(Ergebnisse!$F$6&gt;Ergebnisse!$F$4,0,IF(A13&gt;Ergebnisse!$F$6,C13*Ergebnisse!$F$6*Ergebnisse!$F$5,B13*(Ergebnisse!$F$4-Ergebnisse!$F$6)*Ergebnisse!$F$5))</f>
        <v>150</v>
      </c>
      <c r="G13" s="50" t="n">
        <f aca="false">IF(Ergebnisse!$F$8&gt;Ergebnisse!$F$4,0,IF(A13&gt;Ergebnisse!$F$8,C13*Ergebnisse!$F$8*Ergebnisse!$F$7,B13*(Ergebnisse!$F$4-Ergebnisse!$F$8)*Ergebnisse!$F$7))</f>
        <v>357.142857142856</v>
      </c>
      <c r="H13" s="50" t="n">
        <f aca="false">SUM(E13:G13)</f>
        <v>16222.6194196429</v>
      </c>
      <c r="I13" s="50" t="n">
        <f aca="false">Ergebnisse!$F$4/70+I12</f>
        <v>0.75</v>
      </c>
    </row>
    <row r="14" customFormat="false" ht="9.6" hidden="false" customHeight="true" outlineLevel="0" collapsed="false">
      <c r="A14" s="50" t="n">
        <f aca="false">Ergebnisse!$F$4/70+A13</f>
        <v>0.9</v>
      </c>
      <c r="B14" s="50" t="n">
        <f aca="false">A14/Ergebnisse!$F$4</f>
        <v>0.0857142857142857</v>
      </c>
      <c r="C14" s="50" t="n">
        <f aca="false">(Ergebnisse!$F$4-A14)/Ergebnisse!$F$4</f>
        <v>0.914285714285714</v>
      </c>
      <c r="D14" s="53"/>
      <c r="E14" s="50" t="n">
        <f aca="false">((B14*C14)/2)*(Ergebnisse!$F$21*POWER(Ergebnisse!$F$4,2))</f>
        <v>18568.44</v>
      </c>
      <c r="F14" s="50" t="n">
        <f aca="false">IF(Ergebnisse!$F$6&gt;Ergebnisse!$F$4,0,IF(A14&gt;Ergebnisse!$F$6,C14*Ergebnisse!$F$6*Ergebnisse!$F$5,B14*(Ergebnisse!$F$4-Ergebnisse!$F$6)*Ergebnisse!$F$5))</f>
        <v>180</v>
      </c>
      <c r="G14" s="50" t="n">
        <f aca="false">IF(Ergebnisse!$F$8&gt;Ergebnisse!$F$4,0,IF(A14&gt;Ergebnisse!$F$8,C14*Ergebnisse!$F$8*Ergebnisse!$F$7,B14*(Ergebnisse!$F$4-Ergebnisse!$F$8)*Ergebnisse!$F$7))</f>
        <v>428.571428571427</v>
      </c>
      <c r="H14" s="50" t="n">
        <f aca="false">SUM(E14:G14)</f>
        <v>19177.0114285714</v>
      </c>
      <c r="I14" s="50" t="n">
        <f aca="false">Ergebnisse!$F$4/70+I13</f>
        <v>0.9</v>
      </c>
    </row>
    <row r="15" customFormat="false" ht="9.6" hidden="false" customHeight="true" outlineLevel="0" collapsed="false">
      <c r="A15" s="50" t="n">
        <f aca="false">Ergebnisse!$F$4/70+A14</f>
        <v>1.05</v>
      </c>
      <c r="B15" s="50" t="n">
        <f aca="false">A15/Ergebnisse!$F$4</f>
        <v>0.1</v>
      </c>
      <c r="C15" s="50" t="n">
        <f aca="false">(Ergebnisse!$F$4-A15)/Ergebnisse!$F$4</f>
        <v>0.9</v>
      </c>
      <c r="D15" s="53"/>
      <c r="E15" s="50" t="n">
        <f aca="false">((B15*C15)/2)*(Ergebnisse!$F$21*POWER(Ergebnisse!$F$4,2))</f>
        <v>21324.6928125</v>
      </c>
      <c r="F15" s="50" t="n">
        <f aca="false">IF(Ergebnisse!$F$6&gt;Ergebnisse!$F$4,0,IF(A15&gt;Ergebnisse!$F$6,C15*Ergebnisse!$F$6*Ergebnisse!$F$5,B15*(Ergebnisse!$F$4-Ergebnisse!$F$6)*Ergebnisse!$F$5))</f>
        <v>210</v>
      </c>
      <c r="G15" s="50" t="n">
        <f aca="false">IF(Ergebnisse!$F$8&gt;Ergebnisse!$F$4,0,IF(A15&gt;Ergebnisse!$F$8,C15*Ergebnisse!$F$8*Ergebnisse!$F$7,B15*(Ergebnisse!$F$4-Ergebnisse!$F$8)*Ergebnisse!$F$7))</f>
        <v>499.999999999998</v>
      </c>
      <c r="H15" s="50" t="n">
        <f aca="false">SUM(E15:G15)</f>
        <v>22034.6928125</v>
      </c>
      <c r="I15" s="50" t="n">
        <f aca="false">Ergebnisse!$F$4/70+I14</f>
        <v>1.05</v>
      </c>
    </row>
    <row r="16" customFormat="false" ht="9.6" hidden="false" customHeight="true" outlineLevel="0" collapsed="false">
      <c r="A16" s="50" t="n">
        <f aca="false">Ergebnisse!$F$4/70+A15</f>
        <v>1.2</v>
      </c>
      <c r="B16" s="50" t="n">
        <f aca="false">A16/Ergebnisse!$F$4</f>
        <v>0.114285714285714</v>
      </c>
      <c r="C16" s="50" t="n">
        <f aca="false">(Ergebnisse!$F$4-A16)/Ergebnisse!$F$4</f>
        <v>0.885714285714286</v>
      </c>
      <c r="D16" s="53"/>
      <c r="E16" s="50" t="n">
        <f aca="false">((B16*C16)/2)*(Ergebnisse!$F$21*POWER(Ergebnisse!$F$4,2))</f>
        <v>23984.235</v>
      </c>
      <c r="F16" s="50" t="n">
        <f aca="false">IF(Ergebnisse!$F$6&gt;Ergebnisse!$F$4,0,IF(A16&gt;Ergebnisse!$F$6,C16*Ergebnisse!$F$6*Ergebnisse!$F$5,B16*(Ergebnisse!$F$4-Ergebnisse!$F$6)*Ergebnisse!$F$5))</f>
        <v>240</v>
      </c>
      <c r="G16" s="50" t="n">
        <f aca="false">IF(Ergebnisse!$F$8&gt;Ergebnisse!$F$4,0,IF(A16&gt;Ergebnisse!$F$8,C16*Ergebnisse!$F$8*Ergebnisse!$F$7,B16*(Ergebnisse!$F$4-Ergebnisse!$F$8)*Ergebnisse!$F$7))</f>
        <v>571.428571428569</v>
      </c>
      <c r="H16" s="50" t="n">
        <f aca="false">SUM(E16:G16)</f>
        <v>24795.6635714286</v>
      </c>
      <c r="I16" s="50" t="n">
        <f aca="false">Ergebnisse!$F$4/70+I15</f>
        <v>1.2</v>
      </c>
    </row>
    <row r="17" customFormat="false" ht="9.6" hidden="false" customHeight="true" outlineLevel="0" collapsed="false">
      <c r="A17" s="50" t="n">
        <f aca="false">Ergebnisse!$F$4/70+A16</f>
        <v>1.35</v>
      </c>
      <c r="B17" s="50" t="n">
        <f aca="false">A17/Ergebnisse!$F$4</f>
        <v>0.128571428571429</v>
      </c>
      <c r="C17" s="50" t="n">
        <f aca="false">(Ergebnisse!$F$4-A17)/Ergebnisse!$F$4</f>
        <v>0.871428571428571</v>
      </c>
      <c r="D17" s="53"/>
      <c r="E17" s="50" t="n">
        <f aca="false">((B17*C17)/2)*(Ergebnisse!$F$21*POWER(Ergebnisse!$F$4,2))</f>
        <v>26547.0665625</v>
      </c>
      <c r="F17" s="50" t="n">
        <f aca="false">IF(Ergebnisse!$F$6&gt;Ergebnisse!$F$4,0,IF(A17&gt;Ergebnisse!$F$6,C17*Ergebnisse!$F$6*Ergebnisse!$F$5,B17*(Ergebnisse!$F$4-Ergebnisse!$F$6)*Ergebnisse!$F$5))</f>
        <v>270</v>
      </c>
      <c r="G17" s="50" t="n">
        <f aca="false">IF(Ergebnisse!$F$8&gt;Ergebnisse!$F$4,0,IF(A17&gt;Ergebnisse!$F$8,C17*Ergebnisse!$F$8*Ergebnisse!$F$7,B17*(Ergebnisse!$F$4-Ergebnisse!$F$8)*Ergebnisse!$F$7))</f>
        <v>642.857142857141</v>
      </c>
      <c r="H17" s="50" t="n">
        <f aca="false">SUM(E17:G17)</f>
        <v>27459.9237053571</v>
      </c>
      <c r="I17" s="50" t="n">
        <f aca="false">Ergebnisse!$F$4/70+I16</f>
        <v>1.35</v>
      </c>
    </row>
    <row r="18" customFormat="false" ht="9.6" hidden="false" customHeight="true" outlineLevel="0" collapsed="false">
      <c r="A18" s="50" t="n">
        <f aca="false">Ergebnisse!$F$4/70+A17</f>
        <v>1.5</v>
      </c>
      <c r="B18" s="50" t="n">
        <f aca="false">A18/Ergebnisse!$F$4</f>
        <v>0.142857142857143</v>
      </c>
      <c r="C18" s="50" t="n">
        <f aca="false">(Ergebnisse!$F$4-A18)/Ergebnisse!$F$4</f>
        <v>0.857142857142857</v>
      </c>
      <c r="D18" s="53"/>
      <c r="E18" s="50" t="n">
        <f aca="false">((B18*C18)/2)*(Ergebnisse!$F$21*POWER(Ergebnisse!$F$4,2))</f>
        <v>29013.1875</v>
      </c>
      <c r="F18" s="50" t="n">
        <f aca="false">IF(Ergebnisse!$F$6&gt;Ergebnisse!$F$4,0,IF(A18&gt;Ergebnisse!$F$6,C18*Ergebnisse!$F$6*Ergebnisse!$F$5,B18*(Ergebnisse!$F$4-Ergebnisse!$F$6)*Ergebnisse!$F$5))</f>
        <v>300</v>
      </c>
      <c r="G18" s="50" t="n">
        <f aca="false">IF(Ergebnisse!$F$8&gt;Ergebnisse!$F$4,0,IF(A18&gt;Ergebnisse!$F$8,C18*Ergebnisse!$F$8*Ergebnisse!$F$7,B18*(Ergebnisse!$F$4-Ergebnisse!$F$8)*Ergebnisse!$F$7))</f>
        <v>714.285714285712</v>
      </c>
      <c r="H18" s="50" t="n">
        <f aca="false">SUM(E18:G18)</f>
        <v>30027.4732142857</v>
      </c>
      <c r="I18" s="50" t="n">
        <f aca="false">Ergebnisse!$F$4/70+I17</f>
        <v>1.5</v>
      </c>
    </row>
    <row r="19" customFormat="false" ht="9.6" hidden="false" customHeight="true" outlineLevel="0" collapsed="false">
      <c r="A19" s="50" t="n">
        <f aca="false">Ergebnisse!$F$4/70+A18</f>
        <v>1.65</v>
      </c>
      <c r="B19" s="50" t="n">
        <f aca="false">A19/Ergebnisse!$F$4</f>
        <v>0.157142857142857</v>
      </c>
      <c r="C19" s="50" t="n">
        <f aca="false">(Ergebnisse!$F$4-A19)/Ergebnisse!$F$4</f>
        <v>0.842857142857143</v>
      </c>
      <c r="D19" s="53"/>
      <c r="E19" s="50" t="n">
        <f aca="false">((B19*C19)/2)*(Ergebnisse!$F$21*POWER(Ergebnisse!$F$4,2))</f>
        <v>31382.5978125</v>
      </c>
      <c r="F19" s="50" t="n">
        <f aca="false">IF(Ergebnisse!$F$6&gt;Ergebnisse!$F$4,0,IF(A19&gt;Ergebnisse!$F$6,C19*Ergebnisse!$F$6*Ergebnisse!$F$5,B19*(Ergebnisse!$F$4-Ergebnisse!$F$6)*Ergebnisse!$F$5))</f>
        <v>330</v>
      </c>
      <c r="G19" s="50" t="n">
        <f aca="false">IF(Ergebnisse!$F$8&gt;Ergebnisse!$F$4,0,IF(A19&gt;Ergebnisse!$F$8,C19*Ergebnisse!$F$8*Ergebnisse!$F$7,B19*(Ergebnisse!$F$4-Ergebnisse!$F$8)*Ergebnisse!$F$7))</f>
        <v>785.714285714283</v>
      </c>
      <c r="H19" s="50" t="n">
        <f aca="false">SUM(E19:G19)</f>
        <v>32498.3120982143</v>
      </c>
      <c r="I19" s="50" t="n">
        <f aca="false">Ergebnisse!$F$4/70+I18</f>
        <v>1.65</v>
      </c>
    </row>
    <row r="20" customFormat="false" ht="9.6" hidden="false" customHeight="true" outlineLevel="0" collapsed="false">
      <c r="A20" s="50" t="n">
        <f aca="false">Ergebnisse!$F$4/70+A19</f>
        <v>1.8</v>
      </c>
      <c r="B20" s="50" t="n">
        <f aca="false">A20/Ergebnisse!$F$4</f>
        <v>0.171428571428571</v>
      </c>
      <c r="C20" s="50" t="n">
        <f aca="false">(Ergebnisse!$F$4-A20)/Ergebnisse!$F$4</f>
        <v>0.828571428571429</v>
      </c>
      <c r="D20" s="53"/>
      <c r="E20" s="50" t="n">
        <f aca="false">((B20*C20)/2)*(Ergebnisse!$F$21*POWER(Ergebnisse!$F$4,2))</f>
        <v>33655.2975</v>
      </c>
      <c r="F20" s="50" t="n">
        <f aca="false">IF(Ergebnisse!$F$6&gt;Ergebnisse!$F$4,0,IF(A20&gt;Ergebnisse!$F$6,C20*Ergebnisse!$F$6*Ergebnisse!$F$5,B20*(Ergebnisse!$F$4-Ergebnisse!$F$6)*Ergebnisse!$F$5))</f>
        <v>360</v>
      </c>
      <c r="G20" s="50" t="n">
        <f aca="false">IF(Ergebnisse!$F$8&gt;Ergebnisse!$F$4,0,IF(A20&gt;Ergebnisse!$F$8,C20*Ergebnisse!$F$8*Ergebnisse!$F$7,B20*(Ergebnisse!$F$4-Ergebnisse!$F$8)*Ergebnisse!$F$7))</f>
        <v>857.142857142854</v>
      </c>
      <c r="H20" s="50" t="n">
        <f aca="false">SUM(E20:G20)</f>
        <v>34872.4403571428</v>
      </c>
      <c r="I20" s="50" t="n">
        <f aca="false">Ergebnisse!$F$4/70+I19</f>
        <v>1.8</v>
      </c>
    </row>
    <row r="21" customFormat="false" ht="9.6" hidden="false" customHeight="true" outlineLevel="0" collapsed="false">
      <c r="A21" s="50" t="n">
        <f aca="false">Ergebnisse!$F$4/70+A20</f>
        <v>1.95</v>
      </c>
      <c r="B21" s="50" t="n">
        <f aca="false">A21/Ergebnisse!$F$4</f>
        <v>0.185714285714286</v>
      </c>
      <c r="C21" s="50" t="n">
        <f aca="false">(Ergebnisse!$F$4-A21)/Ergebnisse!$F$4</f>
        <v>0.814285714285714</v>
      </c>
      <c r="D21" s="53"/>
      <c r="E21" s="50" t="n">
        <f aca="false">((B21*C21)/2)*(Ergebnisse!$F$21*POWER(Ergebnisse!$F$4,2))</f>
        <v>35831.2865625</v>
      </c>
      <c r="F21" s="50" t="n">
        <f aca="false">IF(Ergebnisse!$F$6&gt;Ergebnisse!$F$4,0,IF(A21&gt;Ergebnisse!$F$6,C21*Ergebnisse!$F$6*Ergebnisse!$F$5,B21*(Ergebnisse!$F$4-Ergebnisse!$F$6)*Ergebnisse!$F$5))</f>
        <v>390</v>
      </c>
      <c r="G21" s="50" t="n">
        <f aca="false">IF(Ergebnisse!$F$8&gt;Ergebnisse!$F$4,0,IF(A21&gt;Ergebnisse!$F$8,C21*Ergebnisse!$F$8*Ergebnisse!$F$7,B21*(Ergebnisse!$F$4-Ergebnisse!$F$8)*Ergebnisse!$F$7))</f>
        <v>928.571428571425</v>
      </c>
      <c r="H21" s="50" t="n">
        <f aca="false">SUM(E21:G21)</f>
        <v>37149.8579910714</v>
      </c>
      <c r="I21" s="50" t="n">
        <f aca="false">Ergebnisse!$F$4/70+I20</f>
        <v>1.95</v>
      </c>
    </row>
    <row r="22" customFormat="false" ht="9.6" hidden="false" customHeight="true" outlineLevel="0" collapsed="false">
      <c r="A22" s="50" t="n">
        <f aca="false">Ergebnisse!$F$4/70+A21</f>
        <v>2.1</v>
      </c>
      <c r="B22" s="50" t="n">
        <f aca="false">A22/Ergebnisse!$F$4</f>
        <v>0.2</v>
      </c>
      <c r="C22" s="50" t="n">
        <f aca="false">(Ergebnisse!$F$4-A22)/Ergebnisse!$F$4</f>
        <v>0.8</v>
      </c>
      <c r="D22" s="53"/>
      <c r="E22" s="50" t="n">
        <f aca="false">((B22*C22)/2)*(Ergebnisse!$F$21*POWER(Ergebnisse!$F$4,2))</f>
        <v>37910.565</v>
      </c>
      <c r="F22" s="50" t="n">
        <f aca="false">IF(Ergebnisse!$F$6&gt;Ergebnisse!$F$4,0,IF(A22&gt;Ergebnisse!$F$6,C22*Ergebnisse!$F$6*Ergebnisse!$F$5,B22*(Ergebnisse!$F$4-Ergebnisse!$F$6)*Ergebnisse!$F$5))</f>
        <v>420</v>
      </c>
      <c r="G22" s="50" t="n">
        <f aca="false">IF(Ergebnisse!$F$8&gt;Ergebnisse!$F$4,0,IF(A22&gt;Ergebnisse!$F$8,C22*Ergebnisse!$F$8*Ergebnisse!$F$7,B22*(Ergebnisse!$F$4-Ergebnisse!$F$8)*Ergebnisse!$F$7))</f>
        <v>999.999999999996</v>
      </c>
      <c r="H22" s="50" t="n">
        <f aca="false">SUM(E22:G22)</f>
        <v>39330.565</v>
      </c>
      <c r="I22" s="50" t="n">
        <f aca="false">Ergebnisse!$F$4/70+I21</f>
        <v>2.1</v>
      </c>
    </row>
    <row r="23" customFormat="false" ht="9.6" hidden="false" customHeight="true" outlineLevel="0" collapsed="false">
      <c r="A23" s="50" t="n">
        <f aca="false">Ergebnisse!$F$4/70+A22</f>
        <v>2.25</v>
      </c>
      <c r="B23" s="50" t="n">
        <f aca="false">A23/Ergebnisse!$F$4</f>
        <v>0.214285714285714</v>
      </c>
      <c r="C23" s="50" t="n">
        <f aca="false">(Ergebnisse!$F$4-A23)/Ergebnisse!$F$4</f>
        <v>0.785714285714286</v>
      </c>
      <c r="D23" s="53"/>
      <c r="E23" s="50" t="n">
        <f aca="false">((B23*C23)/2)*(Ergebnisse!$F$21*POWER(Ergebnisse!$F$4,2))</f>
        <v>39893.1328125</v>
      </c>
      <c r="F23" s="50" t="n">
        <f aca="false">IF(Ergebnisse!$F$6&gt;Ergebnisse!$F$4,0,IF(A23&gt;Ergebnisse!$F$6,C23*Ergebnisse!$F$6*Ergebnisse!$F$5,B23*(Ergebnisse!$F$4-Ergebnisse!$F$6)*Ergebnisse!$F$5))</f>
        <v>450</v>
      </c>
      <c r="G23" s="50" t="n">
        <f aca="false">IF(Ergebnisse!$F$8&gt;Ergebnisse!$F$4,0,IF(A23&gt;Ergebnisse!$F$8,C23*Ergebnisse!$F$8*Ergebnisse!$F$7,B23*(Ergebnisse!$F$4-Ergebnisse!$F$8)*Ergebnisse!$F$7))</f>
        <v>1071.42857142857</v>
      </c>
      <c r="H23" s="50" t="n">
        <f aca="false">SUM(E23:G23)</f>
        <v>41414.5613839286</v>
      </c>
      <c r="I23" s="50" t="n">
        <f aca="false">Ergebnisse!$F$4/70+I22</f>
        <v>2.25</v>
      </c>
    </row>
    <row r="24" customFormat="false" ht="9.6" hidden="false" customHeight="true" outlineLevel="0" collapsed="false">
      <c r="A24" s="50" t="n">
        <f aca="false">Ergebnisse!$F$4/70+A23</f>
        <v>2.4</v>
      </c>
      <c r="B24" s="50" t="n">
        <f aca="false">A24/Ergebnisse!$F$4</f>
        <v>0.228571428571429</v>
      </c>
      <c r="C24" s="50" t="n">
        <f aca="false">(Ergebnisse!$F$4-A24)/Ergebnisse!$F$4</f>
        <v>0.771428571428572</v>
      </c>
      <c r="D24" s="53"/>
      <c r="E24" s="50" t="n">
        <f aca="false">((B24*C24)/2)*(Ergebnisse!$F$21*POWER(Ergebnisse!$F$4,2))</f>
        <v>41778.99</v>
      </c>
      <c r="F24" s="50" t="n">
        <f aca="false">IF(Ergebnisse!$F$6&gt;Ergebnisse!$F$4,0,IF(A24&gt;Ergebnisse!$F$6,C24*Ergebnisse!$F$6*Ergebnisse!$F$5,B24*(Ergebnisse!$F$4-Ergebnisse!$F$6)*Ergebnisse!$F$5))</f>
        <v>480</v>
      </c>
      <c r="G24" s="50" t="n">
        <f aca="false">IF(Ergebnisse!$F$8&gt;Ergebnisse!$F$4,0,IF(A24&gt;Ergebnisse!$F$8,C24*Ergebnisse!$F$8*Ergebnisse!$F$7,B24*(Ergebnisse!$F$4-Ergebnisse!$F$8)*Ergebnisse!$F$7))</f>
        <v>1142.85714285714</v>
      </c>
      <c r="H24" s="50" t="n">
        <f aca="false">SUM(E24:G24)</f>
        <v>43401.8471428571</v>
      </c>
      <c r="I24" s="50" t="n">
        <f aca="false">Ergebnisse!$F$4/70+I23</f>
        <v>2.4</v>
      </c>
    </row>
    <row r="25" customFormat="false" ht="9.6" hidden="false" customHeight="true" outlineLevel="0" collapsed="false">
      <c r="A25" s="50" t="n">
        <f aca="false">Ergebnisse!$F$4/70+A24</f>
        <v>2.55</v>
      </c>
      <c r="B25" s="50" t="n">
        <f aca="false">A25/Ergebnisse!$F$4</f>
        <v>0.242857142857143</v>
      </c>
      <c r="C25" s="50" t="n">
        <f aca="false">(Ergebnisse!$F$4-A25)/Ergebnisse!$F$4</f>
        <v>0.757142857142857</v>
      </c>
      <c r="D25" s="53"/>
      <c r="E25" s="50" t="n">
        <f aca="false">((B25*C25)/2)*(Ergebnisse!$F$21*POWER(Ergebnisse!$F$4,2))</f>
        <v>43568.1365625</v>
      </c>
      <c r="F25" s="50" t="n">
        <f aca="false">IF(Ergebnisse!$F$6&gt;Ergebnisse!$F$4,0,IF(A25&gt;Ergebnisse!$F$6,C25*Ergebnisse!$F$6*Ergebnisse!$F$5,B25*(Ergebnisse!$F$4-Ergebnisse!$F$6)*Ergebnisse!$F$5))</f>
        <v>510</v>
      </c>
      <c r="G25" s="50" t="n">
        <f aca="false">IF(Ergebnisse!$F$8&gt;Ergebnisse!$F$4,0,IF(A25&gt;Ergebnisse!$F$8,C25*Ergebnisse!$F$8*Ergebnisse!$F$7,B25*(Ergebnisse!$F$4-Ergebnisse!$F$8)*Ergebnisse!$F$7))</f>
        <v>1214.28571428571</v>
      </c>
      <c r="H25" s="50" t="n">
        <f aca="false">SUM(E25:G25)</f>
        <v>45292.4222767857</v>
      </c>
      <c r="I25" s="50" t="n">
        <f aca="false">Ergebnisse!$F$4/70+I24</f>
        <v>2.55</v>
      </c>
    </row>
    <row r="26" customFormat="false" ht="9.6" hidden="false" customHeight="true" outlineLevel="0" collapsed="false">
      <c r="A26" s="50" t="n">
        <f aca="false">Ergebnisse!$F$4/70+A25</f>
        <v>2.7</v>
      </c>
      <c r="B26" s="50" t="n">
        <f aca="false">A26/Ergebnisse!$F$4</f>
        <v>0.257142857142857</v>
      </c>
      <c r="C26" s="50" t="n">
        <f aca="false">(Ergebnisse!$F$4-A26)/Ergebnisse!$F$4</f>
        <v>0.742857142857143</v>
      </c>
      <c r="D26" s="53"/>
      <c r="E26" s="50" t="n">
        <f aca="false">((B26*C26)/2)*(Ergebnisse!$F$21*POWER(Ergebnisse!$F$4,2))</f>
        <v>45260.5725</v>
      </c>
      <c r="F26" s="50" t="n">
        <f aca="false">IF(Ergebnisse!$F$6&gt;Ergebnisse!$F$4,0,IF(A26&gt;Ergebnisse!$F$6,C26*Ergebnisse!$F$6*Ergebnisse!$F$5,B26*(Ergebnisse!$F$4-Ergebnisse!$F$6)*Ergebnisse!$F$5))</f>
        <v>540</v>
      </c>
      <c r="G26" s="50" t="n">
        <f aca="false">IF(Ergebnisse!$F$8&gt;Ergebnisse!$F$4,0,IF(A26&gt;Ergebnisse!$F$8,C26*Ergebnisse!$F$8*Ergebnisse!$F$7,B26*(Ergebnisse!$F$4-Ergebnisse!$F$8)*Ergebnisse!$F$7))</f>
        <v>1285.71428571428</v>
      </c>
      <c r="H26" s="50" t="n">
        <f aca="false">SUM(E26:G26)</f>
        <v>47086.2867857143</v>
      </c>
      <c r="I26" s="50" t="n">
        <f aca="false">Ergebnisse!$F$4/70+I25</f>
        <v>2.7</v>
      </c>
    </row>
    <row r="27" customFormat="false" ht="9.6" hidden="false" customHeight="true" outlineLevel="0" collapsed="false">
      <c r="A27" s="50" t="n">
        <f aca="false">Ergebnisse!$F$4/70+A26</f>
        <v>2.85</v>
      </c>
      <c r="B27" s="50" t="n">
        <f aca="false">A27/Ergebnisse!$F$4</f>
        <v>0.271428571428571</v>
      </c>
      <c r="C27" s="50" t="n">
        <f aca="false">(Ergebnisse!$F$4-A27)/Ergebnisse!$F$4</f>
        <v>0.728571428571429</v>
      </c>
      <c r="D27" s="53"/>
      <c r="E27" s="50" t="n">
        <f aca="false">((B27*C27)/2)*(Ergebnisse!$F$21*POWER(Ergebnisse!$F$4,2))</f>
        <v>46856.2978125</v>
      </c>
      <c r="F27" s="50" t="n">
        <f aca="false">IF(Ergebnisse!$F$6&gt;Ergebnisse!$F$4,0,IF(A27&gt;Ergebnisse!$F$6,C27*Ergebnisse!$F$6*Ergebnisse!$F$5,B27*(Ergebnisse!$F$4-Ergebnisse!$F$6)*Ergebnisse!$F$5))</f>
        <v>570</v>
      </c>
      <c r="G27" s="50" t="n">
        <f aca="false">IF(Ergebnisse!$F$8&gt;Ergebnisse!$F$4,0,IF(A27&gt;Ergebnisse!$F$8,C27*Ergebnisse!$F$8*Ergebnisse!$F$7,B27*(Ergebnisse!$F$4-Ergebnisse!$F$8)*Ergebnisse!$F$7))</f>
        <v>1357.14285714285</v>
      </c>
      <c r="H27" s="50" t="n">
        <f aca="false">SUM(E27:G27)</f>
        <v>48783.4406696428</v>
      </c>
      <c r="I27" s="50" t="n">
        <f aca="false">Ergebnisse!$F$4/70+I26</f>
        <v>2.85</v>
      </c>
    </row>
    <row r="28" customFormat="false" ht="9.6" hidden="false" customHeight="true" outlineLevel="0" collapsed="false">
      <c r="A28" s="50" t="n">
        <f aca="false">Ergebnisse!$F$4/70+A27</f>
        <v>3</v>
      </c>
      <c r="B28" s="50" t="n">
        <f aca="false">A28/Ergebnisse!$F$4</f>
        <v>0.285714285714286</v>
      </c>
      <c r="C28" s="50" t="n">
        <f aca="false">(Ergebnisse!$F$4-A28)/Ergebnisse!$F$4</f>
        <v>0.714285714285714</v>
      </c>
      <c r="D28" s="53"/>
      <c r="E28" s="50" t="n">
        <f aca="false">((B28*C28)/2)*(Ergebnisse!$F$21*POWER(Ergebnisse!$F$4,2))</f>
        <v>48355.3125</v>
      </c>
      <c r="F28" s="50" t="n">
        <f aca="false">IF(Ergebnisse!$F$6&gt;Ergebnisse!$F$4,0,IF(A28&gt;Ergebnisse!$F$6,C28*Ergebnisse!$F$6*Ergebnisse!$F$5,B28*(Ergebnisse!$F$4-Ergebnisse!$F$6)*Ergebnisse!$F$5))</f>
        <v>600</v>
      </c>
      <c r="G28" s="50" t="n">
        <f aca="false">IF(Ergebnisse!$F$8&gt;Ergebnisse!$F$4,0,IF(A28&gt;Ergebnisse!$F$8,C28*Ergebnisse!$F$8*Ergebnisse!$F$7,B28*(Ergebnisse!$F$4-Ergebnisse!$F$8)*Ergebnisse!$F$7))</f>
        <v>1428.57142857142</v>
      </c>
      <c r="H28" s="50" t="n">
        <f aca="false">SUM(E28:G28)</f>
        <v>50383.8839285714</v>
      </c>
      <c r="I28" s="50" t="n">
        <f aca="false">Ergebnisse!$F$4/70+I27</f>
        <v>3</v>
      </c>
    </row>
    <row r="29" customFormat="false" ht="9.6" hidden="false" customHeight="true" outlineLevel="0" collapsed="false">
      <c r="A29" s="50" t="n">
        <f aca="false">Ergebnisse!$F$4/70+A28</f>
        <v>3.15</v>
      </c>
      <c r="B29" s="50" t="n">
        <f aca="false">A29/Ergebnisse!$F$4</f>
        <v>0.3</v>
      </c>
      <c r="C29" s="50" t="n">
        <f aca="false">(Ergebnisse!$F$4-A29)/Ergebnisse!$F$4</f>
        <v>0.7</v>
      </c>
      <c r="D29" s="53"/>
      <c r="E29" s="50" t="n">
        <f aca="false">((B29*C29)/2)*(Ergebnisse!$F$21*POWER(Ergebnisse!$F$4,2))</f>
        <v>49757.6165625</v>
      </c>
      <c r="F29" s="50" t="n">
        <f aca="false">IF(Ergebnisse!$F$6&gt;Ergebnisse!$F$4,0,IF(A29&gt;Ergebnisse!$F$6,C29*Ergebnisse!$F$6*Ergebnisse!$F$5,B29*(Ergebnisse!$F$4-Ergebnisse!$F$6)*Ergebnisse!$F$5))</f>
        <v>630</v>
      </c>
      <c r="G29" s="50" t="n">
        <f aca="false">IF(Ergebnisse!$F$8&gt;Ergebnisse!$F$4,0,IF(A29&gt;Ergebnisse!$F$8,C29*Ergebnisse!$F$8*Ergebnisse!$F$7,B29*(Ergebnisse!$F$4-Ergebnisse!$F$8)*Ergebnisse!$F$7))</f>
        <v>1499.99999999999</v>
      </c>
      <c r="H29" s="50" t="n">
        <f aca="false">SUM(E29:G29)</f>
        <v>51887.6165625</v>
      </c>
      <c r="I29" s="50" t="n">
        <f aca="false">Ergebnisse!$F$4/70+I28</f>
        <v>3.15</v>
      </c>
    </row>
    <row r="30" customFormat="false" ht="9.6" hidden="false" customHeight="true" outlineLevel="0" collapsed="false">
      <c r="A30" s="50" t="n">
        <f aca="false">Ergebnisse!$F$4/70+A29</f>
        <v>3.3</v>
      </c>
      <c r="B30" s="50" t="n">
        <f aca="false">A30/Ergebnisse!$F$4</f>
        <v>0.314285714285714</v>
      </c>
      <c r="C30" s="50" t="n">
        <f aca="false">(Ergebnisse!$F$4-A30)/Ergebnisse!$F$4</f>
        <v>0.685714285714286</v>
      </c>
      <c r="D30" s="53"/>
      <c r="E30" s="50" t="n">
        <f aca="false">((B30*C30)/2)*(Ergebnisse!$F$21*POWER(Ergebnisse!$F$4,2))</f>
        <v>51063.21</v>
      </c>
      <c r="F30" s="50" t="n">
        <f aca="false">IF(Ergebnisse!$F$6&gt;Ergebnisse!$F$4,0,IF(A30&gt;Ergebnisse!$F$6,C30*Ergebnisse!$F$6*Ergebnisse!$F$5,B30*(Ergebnisse!$F$4-Ergebnisse!$F$6)*Ergebnisse!$F$5))</f>
        <v>660</v>
      </c>
      <c r="G30" s="50" t="n">
        <f aca="false">IF(Ergebnisse!$F$8&gt;Ergebnisse!$F$4,0,IF(A30&gt;Ergebnisse!$F$8,C30*Ergebnisse!$F$8*Ergebnisse!$F$7,B30*(Ergebnisse!$F$4-Ergebnisse!$F$8)*Ergebnisse!$F$7))</f>
        <v>1571.42857142857</v>
      </c>
      <c r="H30" s="50" t="n">
        <f aca="false">SUM(E30:G30)</f>
        <v>53294.6385714286</v>
      </c>
      <c r="I30" s="50" t="n">
        <f aca="false">Ergebnisse!$F$4/70+I29</f>
        <v>3.3</v>
      </c>
    </row>
    <row r="31" customFormat="false" ht="9.6" hidden="false" customHeight="true" outlineLevel="0" collapsed="false">
      <c r="A31" s="50" t="n">
        <f aca="false">Ergebnisse!$F$4/70+A30</f>
        <v>3.45</v>
      </c>
      <c r="B31" s="50" t="n">
        <f aca="false">A31/Ergebnisse!$F$4</f>
        <v>0.328571428571428</v>
      </c>
      <c r="C31" s="50" t="n">
        <f aca="false">(Ergebnisse!$F$4-A31)/Ergebnisse!$F$4</f>
        <v>0.671428571428571</v>
      </c>
      <c r="D31" s="53"/>
      <c r="E31" s="50" t="n">
        <f aca="false">((B31*C31)/2)*(Ergebnisse!$F$21*POWER(Ergebnisse!$F$4,2))</f>
        <v>52272.0928125</v>
      </c>
      <c r="F31" s="50" t="n">
        <f aca="false">IF(Ergebnisse!$F$6&gt;Ergebnisse!$F$4,0,IF(A31&gt;Ergebnisse!$F$6,C31*Ergebnisse!$F$6*Ergebnisse!$F$5,B31*(Ergebnisse!$F$4-Ergebnisse!$F$6)*Ergebnisse!$F$5))</f>
        <v>690</v>
      </c>
      <c r="G31" s="50" t="n">
        <f aca="false">IF(Ergebnisse!$F$8&gt;Ergebnisse!$F$4,0,IF(A31&gt;Ergebnisse!$F$8,C31*Ergebnisse!$F$8*Ergebnisse!$F$7,B31*(Ergebnisse!$F$4-Ergebnisse!$F$8)*Ergebnisse!$F$7))</f>
        <v>1642.85714285714</v>
      </c>
      <c r="H31" s="50" t="n">
        <f aca="false">SUM(E31:G31)</f>
        <v>54604.9499553571</v>
      </c>
      <c r="I31" s="50" t="n">
        <f aca="false">Ergebnisse!$F$4/70+I30</f>
        <v>3.45</v>
      </c>
    </row>
    <row r="32" customFormat="false" ht="9.6" hidden="false" customHeight="true" outlineLevel="0" collapsed="false">
      <c r="A32" s="50" t="n">
        <f aca="false">Ergebnisse!$F$4/70+A31</f>
        <v>3.6</v>
      </c>
      <c r="B32" s="50" t="n">
        <f aca="false">A32/Ergebnisse!$F$4</f>
        <v>0.342857142857143</v>
      </c>
      <c r="C32" s="50" t="n">
        <f aca="false">(Ergebnisse!$F$4-A32)/Ergebnisse!$F$4</f>
        <v>0.657142857142857</v>
      </c>
      <c r="D32" s="53"/>
      <c r="E32" s="50" t="n">
        <f aca="false">((B32*C32)/2)*(Ergebnisse!$F$21*POWER(Ergebnisse!$F$4,2))</f>
        <v>53384.265</v>
      </c>
      <c r="F32" s="50" t="n">
        <f aca="false">IF(Ergebnisse!$F$6&gt;Ergebnisse!$F$4,0,IF(A32&gt;Ergebnisse!$F$6,C32*Ergebnisse!$F$6*Ergebnisse!$F$5,B32*(Ergebnisse!$F$4-Ergebnisse!$F$6)*Ergebnisse!$F$5))</f>
        <v>720</v>
      </c>
      <c r="G32" s="50" t="n">
        <f aca="false">IF(Ergebnisse!$F$8&gt;Ergebnisse!$F$4,0,IF(A32&gt;Ergebnisse!$F$8,C32*Ergebnisse!$F$8*Ergebnisse!$F$7,B32*(Ergebnisse!$F$4-Ergebnisse!$F$8)*Ergebnisse!$F$7))</f>
        <v>1714.28571428571</v>
      </c>
      <c r="H32" s="50" t="n">
        <f aca="false">SUM(E32:G32)</f>
        <v>55818.5507142857</v>
      </c>
      <c r="I32" s="50" t="n">
        <f aca="false">Ergebnisse!$F$4/70+I31</f>
        <v>3.6</v>
      </c>
    </row>
    <row r="33" customFormat="false" ht="9.6" hidden="false" customHeight="true" outlineLevel="0" collapsed="false">
      <c r="A33" s="50" t="n">
        <f aca="false">Ergebnisse!$F$4/70+A32</f>
        <v>3.75</v>
      </c>
      <c r="B33" s="50" t="n">
        <f aca="false">A33/Ergebnisse!$F$4</f>
        <v>0.357142857142857</v>
      </c>
      <c r="C33" s="50" t="n">
        <f aca="false">(Ergebnisse!$F$4-A33)/Ergebnisse!$F$4</f>
        <v>0.642857142857143</v>
      </c>
      <c r="D33" s="53"/>
      <c r="E33" s="50" t="n">
        <f aca="false">((B33*C33)/2)*(Ergebnisse!$F$21*POWER(Ergebnisse!$F$4,2))</f>
        <v>54399.7265625</v>
      </c>
      <c r="F33" s="50" t="n">
        <f aca="false">IF(Ergebnisse!$F$6&gt;Ergebnisse!$F$4,0,IF(A33&gt;Ergebnisse!$F$6,C33*Ergebnisse!$F$6*Ergebnisse!$F$5,B33*(Ergebnisse!$F$4-Ergebnisse!$F$6)*Ergebnisse!$F$5))</f>
        <v>750</v>
      </c>
      <c r="G33" s="50" t="n">
        <f aca="false">IF(Ergebnisse!$F$8&gt;Ergebnisse!$F$4,0,IF(A33&gt;Ergebnisse!$F$8,C33*Ergebnisse!$F$8*Ergebnisse!$F$7,B33*(Ergebnisse!$F$4-Ergebnisse!$F$8)*Ergebnisse!$F$7))</f>
        <v>1785.71428571428</v>
      </c>
      <c r="H33" s="50" t="n">
        <f aca="false">SUM(E33:G33)</f>
        <v>56935.4408482143</v>
      </c>
      <c r="I33" s="50" t="n">
        <f aca="false">Ergebnisse!$F$4/70+I32</f>
        <v>3.75</v>
      </c>
    </row>
    <row r="34" customFormat="false" ht="9.6" hidden="false" customHeight="true" outlineLevel="0" collapsed="false">
      <c r="A34" s="50" t="n">
        <f aca="false">Ergebnisse!$F$4/70+A33</f>
        <v>3.9</v>
      </c>
      <c r="B34" s="50" t="n">
        <f aca="false">A34/Ergebnisse!$F$4</f>
        <v>0.371428571428571</v>
      </c>
      <c r="C34" s="50" t="n">
        <f aca="false">(Ergebnisse!$F$4-A34)/Ergebnisse!$F$4</f>
        <v>0.628571428571429</v>
      </c>
      <c r="D34" s="53"/>
      <c r="E34" s="50" t="n">
        <f aca="false">((B34*C34)/2)*(Ergebnisse!$F$21*POWER(Ergebnisse!$F$4,2))</f>
        <v>55318.4775</v>
      </c>
      <c r="F34" s="50" t="n">
        <f aca="false">IF(Ergebnisse!$F$6&gt;Ergebnisse!$F$4,0,IF(A34&gt;Ergebnisse!$F$6,C34*Ergebnisse!$F$6*Ergebnisse!$F$5,B34*(Ergebnisse!$F$4-Ergebnisse!$F$6)*Ergebnisse!$F$5))</f>
        <v>780</v>
      </c>
      <c r="G34" s="50" t="n">
        <f aca="false">IF(Ergebnisse!$F$8&gt;Ergebnisse!$F$4,0,IF(A34&gt;Ergebnisse!$F$8,C34*Ergebnisse!$F$8*Ergebnisse!$F$7,B34*(Ergebnisse!$F$4-Ergebnisse!$F$8)*Ergebnisse!$F$7))</f>
        <v>1857.14285714285</v>
      </c>
      <c r="H34" s="50" t="n">
        <f aca="false">SUM(E34:G34)</f>
        <v>57955.6203571428</v>
      </c>
      <c r="I34" s="50" t="n">
        <f aca="false">Ergebnisse!$F$4/70+I33</f>
        <v>3.9</v>
      </c>
    </row>
    <row r="35" customFormat="false" ht="9.6" hidden="false" customHeight="true" outlineLevel="0" collapsed="false">
      <c r="A35" s="50" t="n">
        <f aca="false">Ergebnisse!$F$4/70+A34</f>
        <v>4.05</v>
      </c>
      <c r="B35" s="50" t="n">
        <f aca="false">A35/Ergebnisse!$F$4</f>
        <v>0.385714285714286</v>
      </c>
      <c r="C35" s="50" t="n">
        <f aca="false">(Ergebnisse!$F$4-A35)/Ergebnisse!$F$4</f>
        <v>0.614285714285714</v>
      </c>
      <c r="D35" s="53"/>
      <c r="E35" s="50" t="n">
        <f aca="false">((B35*C35)/2)*(Ergebnisse!$F$21*POWER(Ergebnisse!$F$4,2))</f>
        <v>56140.5178125</v>
      </c>
      <c r="F35" s="50" t="n">
        <f aca="false">IF(Ergebnisse!$F$6&gt;Ergebnisse!$F$4,0,IF(A35&gt;Ergebnisse!$F$6,C35*Ergebnisse!$F$6*Ergebnisse!$F$5,B35*(Ergebnisse!$F$4-Ergebnisse!$F$6)*Ergebnisse!$F$5))</f>
        <v>810</v>
      </c>
      <c r="G35" s="50" t="n">
        <f aca="false">IF(Ergebnisse!$F$8&gt;Ergebnisse!$F$4,0,IF(A35&gt;Ergebnisse!$F$8,C35*Ergebnisse!$F$8*Ergebnisse!$F$7,B35*(Ergebnisse!$F$4-Ergebnisse!$F$8)*Ergebnisse!$F$7))</f>
        <v>1928.57142857142</v>
      </c>
      <c r="H35" s="50" t="n">
        <f aca="false">SUM(E35:G35)</f>
        <v>58879.0892410714</v>
      </c>
      <c r="I35" s="50" t="n">
        <f aca="false">Ergebnisse!$F$4/70+I34</f>
        <v>4.05</v>
      </c>
    </row>
    <row r="36" customFormat="false" ht="9.6" hidden="false" customHeight="true" outlineLevel="0" collapsed="false">
      <c r="A36" s="50" t="n">
        <f aca="false">Ergebnisse!$F$4/70+A35</f>
        <v>4.2</v>
      </c>
      <c r="B36" s="50" t="n">
        <f aca="false">A36/Ergebnisse!$F$4</f>
        <v>0.4</v>
      </c>
      <c r="C36" s="50" t="n">
        <f aca="false">(Ergebnisse!$F$4-A36)/Ergebnisse!$F$4</f>
        <v>0.6</v>
      </c>
      <c r="D36" s="53"/>
      <c r="E36" s="50" t="n">
        <f aca="false">((B36*C36)/2)*(Ergebnisse!$F$21*POWER(Ergebnisse!$F$4,2))</f>
        <v>56865.8475</v>
      </c>
      <c r="F36" s="50" t="n">
        <f aca="false">IF(Ergebnisse!$F$6&gt;Ergebnisse!$F$4,0,IF(A36&gt;Ergebnisse!$F$6,C36*Ergebnisse!$F$6*Ergebnisse!$F$5,B36*(Ergebnisse!$F$4-Ergebnisse!$F$6)*Ergebnisse!$F$5))</f>
        <v>840</v>
      </c>
      <c r="G36" s="50" t="n">
        <f aca="false">IF(Ergebnisse!$F$8&gt;Ergebnisse!$F$4,0,IF(A36&gt;Ergebnisse!$F$8,C36*Ergebnisse!$F$8*Ergebnisse!$F$7,B36*(Ergebnisse!$F$4-Ergebnisse!$F$8)*Ergebnisse!$F$7))</f>
        <v>1999.99999999999</v>
      </c>
      <c r="H36" s="50" t="n">
        <f aca="false">SUM(E36:G36)</f>
        <v>59705.8475</v>
      </c>
      <c r="I36" s="50" t="n">
        <f aca="false">Ergebnisse!$F$4/70+I35</f>
        <v>4.2</v>
      </c>
    </row>
    <row r="37" customFormat="false" ht="9.6" hidden="false" customHeight="true" outlineLevel="0" collapsed="false">
      <c r="A37" s="50" t="n">
        <f aca="false">Ergebnisse!$F$4/70+A36</f>
        <v>4.35</v>
      </c>
      <c r="B37" s="50" t="n">
        <f aca="false">A37/Ergebnisse!$F$4</f>
        <v>0.414285714285714</v>
      </c>
      <c r="C37" s="50" t="n">
        <f aca="false">(Ergebnisse!$F$4-A37)/Ergebnisse!$F$4</f>
        <v>0.585714285714286</v>
      </c>
      <c r="D37" s="53"/>
      <c r="E37" s="50" t="n">
        <f aca="false">((B37*C37)/2)*(Ergebnisse!$F$21*POWER(Ergebnisse!$F$4,2))</f>
        <v>57494.4665625</v>
      </c>
      <c r="F37" s="50" t="n">
        <f aca="false">IF(Ergebnisse!$F$6&gt;Ergebnisse!$F$4,0,IF(A37&gt;Ergebnisse!$F$6,C37*Ergebnisse!$F$6*Ergebnisse!$F$5,B37*(Ergebnisse!$F$4-Ergebnisse!$F$6)*Ergebnisse!$F$5))</f>
        <v>870</v>
      </c>
      <c r="G37" s="50" t="n">
        <f aca="false">IF(Ergebnisse!$F$8&gt;Ergebnisse!$F$4,0,IF(A37&gt;Ergebnisse!$F$8,C37*Ergebnisse!$F$8*Ergebnisse!$F$7,B37*(Ergebnisse!$F$4-Ergebnisse!$F$8)*Ergebnisse!$F$7))</f>
        <v>2071.42857142856</v>
      </c>
      <c r="H37" s="50" t="n">
        <f aca="false">SUM(E37:G37)</f>
        <v>60435.8951339286</v>
      </c>
      <c r="I37" s="50" t="n">
        <f aca="false">Ergebnisse!$F$4/70+I36</f>
        <v>4.35</v>
      </c>
    </row>
    <row r="38" customFormat="false" ht="9.6" hidden="false" customHeight="true" outlineLevel="0" collapsed="false">
      <c r="A38" s="50" t="n">
        <f aca="false">Ergebnisse!$F$4/70+A37</f>
        <v>4.5</v>
      </c>
      <c r="B38" s="50" t="n">
        <f aca="false">A38/Ergebnisse!$F$4</f>
        <v>0.428571428571429</v>
      </c>
      <c r="C38" s="50" t="n">
        <f aca="false">(Ergebnisse!$F$4-A38)/Ergebnisse!$F$4</f>
        <v>0.571428571428571</v>
      </c>
      <c r="D38" s="53"/>
      <c r="E38" s="50" t="n">
        <f aca="false">((B38*C38)/2)*(Ergebnisse!$F$21*POWER(Ergebnisse!$F$4,2))</f>
        <v>58026.375</v>
      </c>
      <c r="F38" s="50" t="n">
        <f aca="false">IF(Ergebnisse!$F$6&gt;Ergebnisse!$F$4,0,IF(A38&gt;Ergebnisse!$F$6,C38*Ergebnisse!$F$6*Ergebnisse!$F$5,B38*(Ergebnisse!$F$4-Ergebnisse!$F$6)*Ergebnisse!$F$5))</f>
        <v>900</v>
      </c>
      <c r="G38" s="50" t="n">
        <f aca="false">IF(Ergebnisse!$F$8&gt;Ergebnisse!$F$4,0,IF(A38&gt;Ergebnisse!$F$8,C38*Ergebnisse!$F$8*Ergebnisse!$F$7,B38*(Ergebnisse!$F$4-Ergebnisse!$F$8)*Ergebnisse!$F$7))</f>
        <v>2142.85714285714</v>
      </c>
      <c r="H38" s="50" t="n">
        <f aca="false">SUM(E38:G38)</f>
        <v>61069.2321428571</v>
      </c>
      <c r="I38" s="50" t="n">
        <f aca="false">Ergebnisse!$F$4/70+I37</f>
        <v>4.5</v>
      </c>
    </row>
    <row r="39" customFormat="false" ht="9.6" hidden="false" customHeight="true" outlineLevel="0" collapsed="false">
      <c r="A39" s="50" t="n">
        <f aca="false">Ergebnisse!$F$4/70+A38</f>
        <v>4.65</v>
      </c>
      <c r="B39" s="50" t="n">
        <f aca="false">A39/Ergebnisse!$F$4</f>
        <v>0.442857142857143</v>
      </c>
      <c r="C39" s="50" t="n">
        <f aca="false">(Ergebnisse!$F$4-A39)/Ergebnisse!$F$4</f>
        <v>0.557142857142857</v>
      </c>
      <c r="D39" s="53"/>
      <c r="E39" s="50" t="n">
        <f aca="false">((B39*C39)/2)*(Ergebnisse!$F$21*POWER(Ergebnisse!$F$4,2))</f>
        <v>58461.5728125</v>
      </c>
      <c r="F39" s="50" t="n">
        <f aca="false">IF(Ergebnisse!$F$6&gt;Ergebnisse!$F$4,0,IF(A39&gt;Ergebnisse!$F$6,C39*Ergebnisse!$F$6*Ergebnisse!$F$5,B39*(Ergebnisse!$F$4-Ergebnisse!$F$6)*Ergebnisse!$F$5))</f>
        <v>930</v>
      </c>
      <c r="G39" s="50" t="n">
        <f aca="false">IF(Ergebnisse!$F$8&gt;Ergebnisse!$F$4,0,IF(A39&gt;Ergebnisse!$F$8,C39*Ergebnisse!$F$8*Ergebnisse!$F$7,B39*(Ergebnisse!$F$4-Ergebnisse!$F$8)*Ergebnisse!$F$7))</f>
        <v>2214.28571428571</v>
      </c>
      <c r="H39" s="50" t="n">
        <f aca="false">SUM(E39:G39)</f>
        <v>61605.8585267857</v>
      </c>
      <c r="I39" s="50" t="n">
        <f aca="false">Ergebnisse!$F$4/70+I38</f>
        <v>4.65</v>
      </c>
    </row>
    <row r="40" customFormat="false" ht="9.6" hidden="false" customHeight="true" outlineLevel="0" collapsed="false">
      <c r="A40" s="50" t="n">
        <f aca="false">Ergebnisse!$F$4/70+A39</f>
        <v>4.8</v>
      </c>
      <c r="B40" s="50" t="n">
        <f aca="false">A40/Ergebnisse!$F$4</f>
        <v>0.457142857142857</v>
      </c>
      <c r="C40" s="50" t="n">
        <f aca="false">(Ergebnisse!$F$4-A40)/Ergebnisse!$F$4</f>
        <v>0.542857142857143</v>
      </c>
      <c r="D40" s="53"/>
      <c r="E40" s="50" t="n">
        <f aca="false">((B40*C40)/2)*(Ergebnisse!$F$21*POWER(Ergebnisse!$F$4,2))</f>
        <v>58800.06</v>
      </c>
      <c r="F40" s="50" t="n">
        <f aca="false">IF(Ergebnisse!$F$6&gt;Ergebnisse!$F$4,0,IF(A40&gt;Ergebnisse!$F$6,C40*Ergebnisse!$F$6*Ergebnisse!$F$5,B40*(Ergebnisse!$F$4-Ergebnisse!$F$6)*Ergebnisse!$F$5))</f>
        <v>960</v>
      </c>
      <c r="G40" s="50" t="n">
        <f aca="false">IF(Ergebnisse!$F$8&gt;Ergebnisse!$F$4,0,IF(A40&gt;Ergebnisse!$F$8,C40*Ergebnisse!$F$8*Ergebnisse!$F$7,B40*(Ergebnisse!$F$4-Ergebnisse!$F$8)*Ergebnisse!$F$7))</f>
        <v>2285.71428571428</v>
      </c>
      <c r="H40" s="50" t="n">
        <f aca="false">SUM(E40:G40)</f>
        <v>62045.7742857143</v>
      </c>
      <c r="I40" s="50" t="n">
        <f aca="false">Ergebnisse!$F$4/70+I39</f>
        <v>4.8</v>
      </c>
    </row>
    <row r="41" customFormat="false" ht="9.6" hidden="false" customHeight="true" outlineLevel="0" collapsed="false">
      <c r="A41" s="50" t="n">
        <f aca="false">Ergebnisse!$F$4/70+A40</f>
        <v>4.95</v>
      </c>
      <c r="B41" s="50" t="n">
        <f aca="false">A41/Ergebnisse!$F$4</f>
        <v>0.471428571428572</v>
      </c>
      <c r="C41" s="50" t="n">
        <f aca="false">(Ergebnisse!$F$4-A41)/Ergebnisse!$F$4</f>
        <v>0.528571428571429</v>
      </c>
      <c r="D41" s="53"/>
      <c r="E41" s="50" t="n">
        <f aca="false">((B41*C41)/2)*(Ergebnisse!$F$21*POWER(Ergebnisse!$F$4,2))</f>
        <v>59041.8365625</v>
      </c>
      <c r="F41" s="50" t="n">
        <f aca="false">IF(Ergebnisse!$F$6&gt;Ergebnisse!$F$4,0,IF(A41&gt;Ergebnisse!$F$6,C41*Ergebnisse!$F$6*Ergebnisse!$F$5,B41*(Ergebnisse!$F$4-Ergebnisse!$F$6)*Ergebnisse!$F$5))</f>
        <v>990</v>
      </c>
      <c r="G41" s="50" t="n">
        <f aca="false">IF(Ergebnisse!$F$8&gt;Ergebnisse!$F$4,0,IF(A41&gt;Ergebnisse!$F$8,C41*Ergebnisse!$F$8*Ergebnisse!$F$7,B41*(Ergebnisse!$F$4-Ergebnisse!$F$8)*Ergebnisse!$F$7))</f>
        <v>2357.14285714285</v>
      </c>
      <c r="H41" s="50" t="n">
        <f aca="false">SUM(E41:G41)</f>
        <v>62388.9794196429</v>
      </c>
      <c r="I41" s="50" t="n">
        <f aca="false">Ergebnisse!$F$4/70+I40</f>
        <v>4.95</v>
      </c>
    </row>
    <row r="42" customFormat="false" ht="9.6" hidden="false" customHeight="true" outlineLevel="0" collapsed="false">
      <c r="A42" s="50" t="n">
        <f aca="false">Ergebnisse!$F$4/70+A41</f>
        <v>5.1</v>
      </c>
      <c r="B42" s="50" t="n">
        <f aca="false">A42/Ergebnisse!$F$4</f>
        <v>0.485714285714286</v>
      </c>
      <c r="C42" s="50" t="n">
        <f aca="false">(Ergebnisse!$F$4-A42)/Ergebnisse!$F$4</f>
        <v>0.514285714285714</v>
      </c>
      <c r="D42" s="53"/>
      <c r="E42" s="50" t="n">
        <f aca="false">((B42*C42)/2)*(Ergebnisse!$F$21*POWER(Ergebnisse!$F$4,2))</f>
        <v>59186.9025</v>
      </c>
      <c r="F42" s="50" t="n">
        <f aca="false">IF(Ergebnisse!$F$6&gt;Ergebnisse!$F$4,0,IF(A42&gt;Ergebnisse!$F$6,C42*Ergebnisse!$F$6*Ergebnisse!$F$5,B42*(Ergebnisse!$F$4-Ergebnisse!$F$6)*Ergebnisse!$F$5))</f>
        <v>1020</v>
      </c>
      <c r="G42" s="50" t="n">
        <f aca="false">IF(Ergebnisse!$F$8&gt;Ergebnisse!$F$4,0,IF(A42&gt;Ergebnisse!$F$8,C42*Ergebnisse!$F$8*Ergebnisse!$F$7,B42*(Ergebnisse!$F$4-Ergebnisse!$F$8)*Ergebnisse!$F$7))</f>
        <v>2428.57142857142</v>
      </c>
      <c r="H42" s="50" t="n">
        <f aca="false">SUM(E42:G42)</f>
        <v>62635.4739285714</v>
      </c>
      <c r="I42" s="50" t="n">
        <f aca="false">Ergebnisse!$F$4/70+I41</f>
        <v>5.1</v>
      </c>
    </row>
    <row r="43" customFormat="false" ht="9.6" hidden="false" customHeight="true" outlineLevel="0" collapsed="false">
      <c r="A43" s="50" t="n">
        <f aca="false">Ergebnisse!$F$4/70+A42</f>
        <v>5.25</v>
      </c>
      <c r="B43" s="50" t="n">
        <f aca="false">A43/Ergebnisse!$F$4</f>
        <v>0.5</v>
      </c>
      <c r="C43" s="50" t="n">
        <f aca="false">(Ergebnisse!$F$4-A43)/Ergebnisse!$F$4</f>
        <v>0.5</v>
      </c>
      <c r="D43" s="53"/>
      <c r="E43" s="50" t="n">
        <f aca="false">((B43*C43)/2)*(Ergebnisse!$F$21*POWER(Ergebnisse!$F$4,2))</f>
        <v>59235.2578125</v>
      </c>
      <c r="F43" s="50" t="n">
        <f aca="false">IF(Ergebnisse!$F$6&gt;Ergebnisse!$F$4,0,IF(A43&gt;Ergebnisse!$F$6,C43*Ergebnisse!$F$6*Ergebnisse!$F$5,B43*(Ergebnisse!$F$4-Ergebnisse!$F$6)*Ergebnisse!$F$5))</f>
        <v>1050</v>
      </c>
      <c r="G43" s="50" t="n">
        <f aca="false">IF(Ergebnisse!$F$8&gt;Ergebnisse!$F$4,0,IF(A43&gt;Ergebnisse!$F$8,C43*Ergebnisse!$F$8*Ergebnisse!$F$7,B43*(Ergebnisse!$F$4-Ergebnisse!$F$8)*Ergebnisse!$F$7))</f>
        <v>2499.99999999999</v>
      </c>
      <c r="H43" s="50" t="n">
        <f aca="false">SUM(E43:G43)</f>
        <v>62785.2578125</v>
      </c>
      <c r="I43" s="50" t="n">
        <f aca="false">Ergebnisse!$F$4/70+I42</f>
        <v>5.25</v>
      </c>
    </row>
    <row r="44" customFormat="false" ht="9.6" hidden="false" customHeight="true" outlineLevel="0" collapsed="false">
      <c r="A44" s="50" t="n">
        <f aca="false">Ergebnisse!$F$4/70+A43</f>
        <v>5.4</v>
      </c>
      <c r="B44" s="50" t="n">
        <f aca="false">A44/Ergebnisse!$F$4</f>
        <v>0.514285714285714</v>
      </c>
      <c r="C44" s="50" t="n">
        <f aca="false">(Ergebnisse!$F$4-A44)/Ergebnisse!$F$4</f>
        <v>0.485714285714286</v>
      </c>
      <c r="D44" s="53"/>
      <c r="E44" s="50" t="n">
        <f aca="false">((B44*C44)/2)*(Ergebnisse!$F$21*POWER(Ergebnisse!$F$4,2))</f>
        <v>59186.9025</v>
      </c>
      <c r="F44" s="50" t="n">
        <f aca="false">IF(Ergebnisse!$F$6&gt;Ergebnisse!$F$4,0,IF(A44&gt;Ergebnisse!$F$6,C44*Ergebnisse!$F$6*Ergebnisse!$F$5,B44*(Ergebnisse!$F$4-Ergebnisse!$F$6)*Ergebnisse!$F$5))</f>
        <v>1080</v>
      </c>
      <c r="G44" s="50" t="n">
        <f aca="false">IF(Ergebnisse!$F$8&gt;Ergebnisse!$F$4,0,IF(A44&gt;Ergebnisse!$F$8,C44*Ergebnisse!$F$8*Ergebnisse!$F$7,B44*(Ergebnisse!$F$4-Ergebnisse!$F$8)*Ergebnisse!$F$7))</f>
        <v>2571.42857142856</v>
      </c>
      <c r="H44" s="50" t="n">
        <f aca="false">SUM(E44:G44)</f>
        <v>62838.3310714286</v>
      </c>
      <c r="I44" s="50" t="n">
        <f aca="false">Ergebnisse!$F$4/70+I43</f>
        <v>5.4</v>
      </c>
    </row>
    <row r="45" customFormat="false" ht="9.6" hidden="false" customHeight="true" outlineLevel="0" collapsed="false">
      <c r="A45" s="50" t="n">
        <f aca="false">Ergebnisse!$F$4/70+A44</f>
        <v>5.55</v>
      </c>
      <c r="B45" s="50" t="n">
        <f aca="false">A45/Ergebnisse!$F$4</f>
        <v>0.528571428571429</v>
      </c>
      <c r="C45" s="50" t="n">
        <f aca="false">(Ergebnisse!$F$4-A45)/Ergebnisse!$F$4</f>
        <v>0.471428571428571</v>
      </c>
      <c r="D45" s="53"/>
      <c r="E45" s="50" t="n">
        <f aca="false">((B45*C45)/2)*(Ergebnisse!$F$21*POWER(Ergebnisse!$F$4,2))</f>
        <v>59041.8365625</v>
      </c>
      <c r="F45" s="50" t="n">
        <f aca="false">IF(Ergebnisse!$F$6&gt;Ergebnisse!$F$4,0,IF(A45&gt;Ergebnisse!$F$6,C45*Ergebnisse!$F$6*Ergebnisse!$F$5,B45*(Ergebnisse!$F$4-Ergebnisse!$F$6)*Ergebnisse!$F$5))</f>
        <v>1110</v>
      </c>
      <c r="G45" s="50" t="n">
        <f aca="false">IF(Ergebnisse!$F$8&gt;Ergebnisse!$F$4,0,IF(A45&gt;Ergebnisse!$F$8,C45*Ergebnisse!$F$8*Ergebnisse!$F$7,B45*(Ergebnisse!$F$4-Ergebnisse!$F$8)*Ergebnisse!$F$7))</f>
        <v>2642.85714285713</v>
      </c>
      <c r="H45" s="50" t="n">
        <f aca="false">SUM(E45:G45)</f>
        <v>62794.6937053571</v>
      </c>
      <c r="I45" s="50" t="n">
        <f aca="false">Ergebnisse!$F$4/70+I44</f>
        <v>5.55</v>
      </c>
    </row>
    <row r="46" customFormat="false" ht="9.6" hidden="false" customHeight="true" outlineLevel="0" collapsed="false">
      <c r="A46" s="50" t="n">
        <f aca="false">Ergebnisse!$F$4/70+A45</f>
        <v>5.7</v>
      </c>
      <c r="B46" s="50" t="n">
        <f aca="false">A46/Ergebnisse!$F$4</f>
        <v>0.542857142857143</v>
      </c>
      <c r="C46" s="50" t="n">
        <f aca="false">(Ergebnisse!$F$4-A46)/Ergebnisse!$F$4</f>
        <v>0.457142857142857</v>
      </c>
      <c r="D46" s="53"/>
      <c r="E46" s="50" t="n">
        <f aca="false">((B46*C46)/2)*(Ergebnisse!$F$21*POWER(Ergebnisse!$F$4,2))</f>
        <v>58800.06</v>
      </c>
      <c r="F46" s="50" t="n">
        <f aca="false">IF(Ergebnisse!$F$6&gt;Ergebnisse!$F$4,0,IF(A46&gt;Ergebnisse!$F$6,C46*Ergebnisse!$F$6*Ergebnisse!$F$5,B46*(Ergebnisse!$F$4-Ergebnisse!$F$6)*Ergebnisse!$F$5))</f>
        <v>1140</v>
      </c>
      <c r="G46" s="50" t="n">
        <f aca="false">IF(Ergebnisse!$F$8&gt;Ergebnisse!$F$4,0,IF(A46&gt;Ergebnisse!$F$8,C46*Ergebnisse!$F$8*Ergebnisse!$F$7,B46*(Ergebnisse!$F$4-Ergebnisse!$F$8)*Ergebnisse!$F$7))</f>
        <v>2714.28571428571</v>
      </c>
      <c r="H46" s="50" t="n">
        <f aca="false">SUM(E46:G46)</f>
        <v>62654.3457142857</v>
      </c>
      <c r="I46" s="50" t="n">
        <f aca="false">Ergebnisse!$F$4/70+I45</f>
        <v>5.7</v>
      </c>
    </row>
    <row r="47" customFormat="false" ht="9.6" hidden="false" customHeight="true" outlineLevel="0" collapsed="false">
      <c r="A47" s="50" t="n">
        <f aca="false">Ergebnisse!$F$4/70+A46</f>
        <v>5.85</v>
      </c>
      <c r="B47" s="50" t="n">
        <f aca="false">A47/Ergebnisse!$F$4</f>
        <v>0.557142857142858</v>
      </c>
      <c r="C47" s="50" t="n">
        <f aca="false">(Ergebnisse!$F$4-A47)/Ergebnisse!$F$4</f>
        <v>0.442857142857143</v>
      </c>
      <c r="D47" s="53"/>
      <c r="E47" s="50" t="n">
        <f aca="false">((B47*C47)/2)*(Ergebnisse!$F$21*POWER(Ergebnisse!$F$4,2))</f>
        <v>58461.5728125</v>
      </c>
      <c r="F47" s="50" t="n">
        <f aca="false">IF(Ergebnisse!$F$6&gt;Ergebnisse!$F$4,0,IF(A47&gt;Ergebnisse!$F$6,C47*Ergebnisse!$F$6*Ergebnisse!$F$5,B47*(Ergebnisse!$F$4-Ergebnisse!$F$6)*Ergebnisse!$F$5))</f>
        <v>1170</v>
      </c>
      <c r="G47" s="50" t="n">
        <f aca="false">IF(Ergebnisse!$F$8&gt;Ergebnisse!$F$4,0,IF(A47&gt;Ergebnisse!$F$8,C47*Ergebnisse!$F$8*Ergebnisse!$F$7,B47*(Ergebnisse!$F$4-Ergebnisse!$F$8)*Ergebnisse!$F$7))</f>
        <v>2785.71428571428</v>
      </c>
      <c r="H47" s="50" t="n">
        <f aca="false">SUM(E47:G47)</f>
        <v>62417.2870982143</v>
      </c>
      <c r="I47" s="50" t="n">
        <f aca="false">Ergebnisse!$F$4/70+I46</f>
        <v>5.85</v>
      </c>
    </row>
    <row r="48" customFormat="false" ht="9.6" hidden="false" customHeight="true" outlineLevel="0" collapsed="false">
      <c r="A48" s="50" t="n">
        <f aca="false">Ergebnisse!$F$4/70+A47</f>
        <v>6</v>
      </c>
      <c r="B48" s="50" t="n">
        <f aca="false">A48/Ergebnisse!$F$4</f>
        <v>0.571428571428572</v>
      </c>
      <c r="C48" s="50" t="n">
        <f aca="false">(Ergebnisse!$F$4-A48)/Ergebnisse!$F$4</f>
        <v>0.428571428571428</v>
      </c>
      <c r="D48" s="53"/>
      <c r="E48" s="50" t="n">
        <f aca="false">((B48*C48)/2)*(Ergebnisse!$F$21*POWER(Ergebnisse!$F$4,2))</f>
        <v>58026.375</v>
      </c>
      <c r="F48" s="50" t="n">
        <f aca="false">IF(Ergebnisse!$F$6&gt;Ergebnisse!$F$4,0,IF(A48&gt;Ergebnisse!$F$6,C48*Ergebnisse!$F$6*Ergebnisse!$F$5,B48*(Ergebnisse!$F$4-Ergebnisse!$F$6)*Ergebnisse!$F$5))</f>
        <v>1200</v>
      </c>
      <c r="G48" s="50" t="n">
        <f aca="false">IF(Ergebnisse!$F$8&gt;Ergebnisse!$F$4,0,IF(A48&gt;Ergebnisse!$F$8,C48*Ergebnisse!$F$8*Ergebnisse!$F$7,B48*(Ergebnisse!$F$4-Ergebnisse!$F$8)*Ergebnisse!$F$7))</f>
        <v>2857.14285714285</v>
      </c>
      <c r="H48" s="50" t="n">
        <f aca="false">SUM(E48:G48)</f>
        <v>62083.5178571428</v>
      </c>
      <c r="I48" s="50" t="n">
        <f aca="false">Ergebnisse!$F$4/70+I47</f>
        <v>6</v>
      </c>
    </row>
    <row r="49" customFormat="false" ht="9.6" hidden="false" customHeight="true" outlineLevel="0" collapsed="false">
      <c r="A49" s="50" t="n">
        <f aca="false">Ergebnisse!$F$4/70+A48</f>
        <v>6.15</v>
      </c>
      <c r="B49" s="50" t="n">
        <f aca="false">A49/Ergebnisse!$F$4</f>
        <v>0.585714285714286</v>
      </c>
      <c r="C49" s="50" t="n">
        <f aca="false">(Ergebnisse!$F$4-A49)/Ergebnisse!$F$4</f>
        <v>0.414285714285714</v>
      </c>
      <c r="D49" s="53"/>
      <c r="E49" s="50" t="n">
        <f aca="false">((B49*C49)/2)*(Ergebnisse!$F$21*POWER(Ergebnisse!$F$4,2))</f>
        <v>57494.4665625</v>
      </c>
      <c r="F49" s="50" t="n">
        <f aca="false">IF(Ergebnisse!$F$6&gt;Ergebnisse!$F$4,0,IF(A49&gt;Ergebnisse!$F$6,C49*Ergebnisse!$F$6*Ergebnisse!$F$5,B49*(Ergebnisse!$F$4-Ergebnisse!$F$6)*Ergebnisse!$F$5))</f>
        <v>1230</v>
      </c>
      <c r="G49" s="50" t="n">
        <f aca="false">IF(Ergebnisse!$F$8&gt;Ergebnisse!$F$4,0,IF(A49&gt;Ergebnisse!$F$8,C49*Ergebnisse!$F$8*Ergebnisse!$F$7,B49*(Ergebnisse!$F$4-Ergebnisse!$F$8)*Ergebnisse!$F$7))</f>
        <v>2928.57142857142</v>
      </c>
      <c r="H49" s="50" t="n">
        <f aca="false">SUM(E49:G49)</f>
        <v>61653.0379910714</v>
      </c>
      <c r="I49" s="50" t="n">
        <f aca="false">Ergebnisse!$F$4/70+I48</f>
        <v>6.15</v>
      </c>
    </row>
    <row r="50" customFormat="false" ht="9.6" hidden="false" customHeight="true" outlineLevel="0" collapsed="false">
      <c r="A50" s="50" t="n">
        <f aca="false">Ergebnisse!$F$4/70+A49</f>
        <v>6.3</v>
      </c>
      <c r="B50" s="50" t="n">
        <f aca="false">A50/Ergebnisse!$F$4</f>
        <v>0.6</v>
      </c>
      <c r="C50" s="50" t="n">
        <f aca="false">(Ergebnisse!$F$4-A50)/Ergebnisse!$F$4</f>
        <v>0.4</v>
      </c>
      <c r="D50" s="53"/>
      <c r="E50" s="50" t="n">
        <f aca="false">((B50*C50)/2)*(Ergebnisse!$F$21*POWER(Ergebnisse!$F$4,2))</f>
        <v>56865.8475</v>
      </c>
      <c r="F50" s="50" t="n">
        <f aca="false">IF(Ergebnisse!$F$6&gt;Ergebnisse!$F$4,0,IF(A50&gt;Ergebnisse!$F$6,C50*Ergebnisse!$F$6*Ergebnisse!$F$5,B50*(Ergebnisse!$F$4-Ergebnisse!$F$6)*Ergebnisse!$F$5))</f>
        <v>1260</v>
      </c>
      <c r="G50" s="50" t="n">
        <f aca="false">IF(Ergebnisse!$F$8&gt;Ergebnisse!$F$4,0,IF(A50&gt;Ergebnisse!$F$8,C50*Ergebnisse!$F$8*Ergebnisse!$F$7,B50*(Ergebnisse!$F$4-Ergebnisse!$F$8)*Ergebnisse!$F$7))</f>
        <v>2999.99999999999</v>
      </c>
      <c r="H50" s="50" t="n">
        <f aca="false">SUM(E50:G50)</f>
        <v>61125.8475</v>
      </c>
      <c r="I50" s="50" t="n">
        <f aca="false">Ergebnisse!$F$4/70+I49</f>
        <v>6.3</v>
      </c>
    </row>
    <row r="51" customFormat="false" ht="9.6" hidden="false" customHeight="true" outlineLevel="0" collapsed="false">
      <c r="A51" s="50" t="n">
        <f aca="false">Ergebnisse!$F$4/70+A50</f>
        <v>6.45</v>
      </c>
      <c r="B51" s="50" t="n">
        <f aca="false">A51/Ergebnisse!$F$4</f>
        <v>0.614285714285715</v>
      </c>
      <c r="C51" s="50" t="n">
        <f aca="false">(Ergebnisse!$F$4-A51)/Ergebnisse!$F$4</f>
        <v>0.385714285714285</v>
      </c>
      <c r="D51" s="53"/>
      <c r="E51" s="50" t="n">
        <f aca="false">((B51*C51)/2)*(Ergebnisse!$F$21*POWER(Ergebnisse!$F$4,2))</f>
        <v>56140.5178125</v>
      </c>
      <c r="F51" s="50" t="n">
        <f aca="false">IF(Ergebnisse!$F$6&gt;Ergebnisse!$F$4,0,IF(A51&gt;Ergebnisse!$F$6,C51*Ergebnisse!$F$6*Ergebnisse!$F$5,B51*(Ergebnisse!$F$4-Ergebnisse!$F$6)*Ergebnisse!$F$5))</f>
        <v>1290</v>
      </c>
      <c r="G51" s="50" t="n">
        <f aca="false">IF(Ergebnisse!$F$8&gt;Ergebnisse!$F$4,0,IF(A51&gt;Ergebnisse!$F$8,C51*Ergebnisse!$F$8*Ergebnisse!$F$7,B51*(Ergebnisse!$F$4-Ergebnisse!$F$8)*Ergebnisse!$F$7))</f>
        <v>3071.42857142856</v>
      </c>
      <c r="H51" s="50" t="n">
        <f aca="false">SUM(E51:G51)</f>
        <v>60501.9463839285</v>
      </c>
      <c r="I51" s="50" t="n">
        <f aca="false">Ergebnisse!$F$4/70+I50</f>
        <v>6.45</v>
      </c>
    </row>
    <row r="52" customFormat="false" ht="9.6" hidden="false" customHeight="true" outlineLevel="0" collapsed="false">
      <c r="A52" s="50" t="n">
        <f aca="false">Ergebnisse!$F$4/70+A51</f>
        <v>6.60000000000001</v>
      </c>
      <c r="B52" s="50" t="n">
        <f aca="false">A52/Ergebnisse!$F$4</f>
        <v>0.628571428571429</v>
      </c>
      <c r="C52" s="50" t="n">
        <f aca="false">(Ergebnisse!$F$4-A52)/Ergebnisse!$F$4</f>
        <v>0.371428571428571</v>
      </c>
      <c r="D52" s="53"/>
      <c r="E52" s="50" t="n">
        <f aca="false">((B52*C52)/2)*(Ergebnisse!$F$21*POWER(Ergebnisse!$F$4,2))</f>
        <v>55318.4775</v>
      </c>
      <c r="F52" s="50" t="n">
        <f aca="false">IF(Ergebnisse!$F$6&gt;Ergebnisse!$F$4,0,IF(A52&gt;Ergebnisse!$F$6,C52*Ergebnisse!$F$6*Ergebnisse!$F$5,B52*(Ergebnisse!$F$4-Ergebnisse!$F$6)*Ergebnisse!$F$5))</f>
        <v>1320</v>
      </c>
      <c r="G52" s="50" t="n">
        <f aca="false">IF(Ergebnisse!$F$8&gt;Ergebnisse!$F$4,0,IF(A52&gt;Ergebnisse!$F$8,C52*Ergebnisse!$F$8*Ergebnisse!$F$7,B52*(Ergebnisse!$F$4-Ergebnisse!$F$8)*Ergebnisse!$F$7))</f>
        <v>3142.85714285713</v>
      </c>
      <c r="H52" s="50" t="n">
        <f aca="false">SUM(E52:G52)</f>
        <v>59781.3346428571</v>
      </c>
      <c r="I52" s="50" t="n">
        <f aca="false">Ergebnisse!$F$4/70+I51</f>
        <v>6.60000000000001</v>
      </c>
    </row>
    <row r="53" customFormat="false" ht="9.6" hidden="false" customHeight="true" outlineLevel="0" collapsed="false">
      <c r="A53" s="50" t="n">
        <f aca="false">Ergebnisse!$F$4/70+A52</f>
        <v>6.75000000000001</v>
      </c>
      <c r="B53" s="50" t="n">
        <f aca="false">A53/Ergebnisse!$F$4</f>
        <v>0.642857142857143</v>
      </c>
      <c r="C53" s="50" t="n">
        <f aca="false">(Ergebnisse!$F$4-A53)/Ergebnisse!$F$4</f>
        <v>0.357142857142857</v>
      </c>
      <c r="D53" s="53"/>
      <c r="E53" s="50" t="n">
        <f aca="false">((B53*C53)/2)*(Ergebnisse!$F$21*POWER(Ergebnisse!$F$4,2))</f>
        <v>54399.7265625</v>
      </c>
      <c r="F53" s="50" t="n">
        <f aca="false">IF(Ergebnisse!$F$6&gt;Ergebnisse!$F$4,0,IF(A53&gt;Ergebnisse!$F$6,C53*Ergebnisse!$F$6*Ergebnisse!$F$5,B53*(Ergebnisse!$F$4-Ergebnisse!$F$6)*Ergebnisse!$F$5))</f>
        <v>1350</v>
      </c>
      <c r="G53" s="50" t="n">
        <f aca="false">IF(Ergebnisse!$F$8&gt;Ergebnisse!$F$4,0,IF(A53&gt;Ergebnisse!$F$8,C53*Ergebnisse!$F$8*Ergebnisse!$F$7,B53*(Ergebnisse!$F$4-Ergebnisse!$F$8)*Ergebnisse!$F$7))</f>
        <v>3214.28571428571</v>
      </c>
      <c r="H53" s="50" t="n">
        <f aca="false">SUM(E53:G53)</f>
        <v>58964.0122767857</v>
      </c>
      <c r="I53" s="50" t="n">
        <f aca="false">Ergebnisse!$F$4/70+I52</f>
        <v>6.75000000000001</v>
      </c>
    </row>
    <row r="54" customFormat="false" ht="9.6" hidden="false" customHeight="true" outlineLevel="0" collapsed="false">
      <c r="A54" s="50" t="n">
        <f aca="false">Ergebnisse!$F$4/70+A53</f>
        <v>6.90000000000001</v>
      </c>
      <c r="B54" s="50" t="n">
        <f aca="false">A54/Ergebnisse!$F$4</f>
        <v>0.657142857142858</v>
      </c>
      <c r="C54" s="50" t="n">
        <f aca="false">(Ergebnisse!$F$4-A54)/Ergebnisse!$F$4</f>
        <v>0.342857142857142</v>
      </c>
      <c r="D54" s="53"/>
      <c r="E54" s="50" t="n">
        <f aca="false">((B54*C54)/2)*(Ergebnisse!$F$21*POWER(Ergebnisse!$F$4,2))</f>
        <v>53384.265</v>
      </c>
      <c r="F54" s="50" t="n">
        <f aca="false">IF(Ergebnisse!$F$6&gt;Ergebnisse!$F$4,0,IF(A54&gt;Ergebnisse!$F$6,C54*Ergebnisse!$F$6*Ergebnisse!$F$5,B54*(Ergebnisse!$F$4-Ergebnisse!$F$6)*Ergebnisse!$F$5))</f>
        <v>1380</v>
      </c>
      <c r="G54" s="50" t="n">
        <f aca="false">IF(Ergebnisse!$F$8&gt;Ergebnisse!$F$4,0,IF(A54&gt;Ergebnisse!$F$8,C54*Ergebnisse!$F$8*Ergebnisse!$F$7,B54*(Ergebnisse!$F$4-Ergebnisse!$F$8)*Ergebnisse!$F$7))</f>
        <v>3285.71428571428</v>
      </c>
      <c r="H54" s="50" t="n">
        <f aca="false">SUM(E54:G54)</f>
        <v>58049.9792857142</v>
      </c>
      <c r="I54" s="50" t="n">
        <f aca="false">Ergebnisse!$F$4/70+I53</f>
        <v>6.90000000000001</v>
      </c>
    </row>
    <row r="55" customFormat="false" ht="9.6" hidden="false" customHeight="true" outlineLevel="0" collapsed="false">
      <c r="A55" s="50" t="n">
        <f aca="false">Ergebnisse!$F$4/70+A54</f>
        <v>7.05000000000001</v>
      </c>
      <c r="B55" s="50" t="n">
        <f aca="false">A55/Ergebnisse!$F$4</f>
        <v>0.671428571428572</v>
      </c>
      <c r="C55" s="50" t="n">
        <f aca="false">(Ergebnisse!$F$4-A55)/Ergebnisse!$F$4</f>
        <v>0.328571428571428</v>
      </c>
      <c r="D55" s="53"/>
      <c r="E55" s="50" t="n">
        <f aca="false">((B55*C55)/2)*(Ergebnisse!$F$21*POWER(Ergebnisse!$F$4,2))</f>
        <v>52272.0928125</v>
      </c>
      <c r="F55" s="50" t="n">
        <f aca="false">IF(Ergebnisse!$F$6&gt;Ergebnisse!$F$4,0,IF(A55&gt;Ergebnisse!$F$6,C55*Ergebnisse!$F$6*Ergebnisse!$F$5,B55*(Ergebnisse!$F$4-Ergebnisse!$F$6)*Ergebnisse!$F$5))</f>
        <v>1380</v>
      </c>
      <c r="G55" s="50" t="n">
        <f aca="false">IF(Ergebnisse!$F$8&gt;Ergebnisse!$F$4,0,IF(A55&gt;Ergebnisse!$F$8,C55*Ergebnisse!$F$8*Ergebnisse!$F$7,B55*(Ergebnisse!$F$4-Ergebnisse!$F$8)*Ergebnisse!$F$7))</f>
        <v>3357.14285714285</v>
      </c>
      <c r="H55" s="50" t="n">
        <f aca="false">SUM(E55:G55)</f>
        <v>57009.2356696428</v>
      </c>
      <c r="I55" s="50" t="n">
        <f aca="false">Ergebnisse!$F$4/70+I54</f>
        <v>7.05000000000001</v>
      </c>
    </row>
    <row r="56" customFormat="false" ht="9.6" hidden="false" customHeight="true" outlineLevel="0" collapsed="false">
      <c r="A56" s="50" t="n">
        <f aca="false">Ergebnisse!$F$4/70+A55</f>
        <v>7.20000000000001</v>
      </c>
      <c r="B56" s="50" t="n">
        <f aca="false">A56/Ergebnisse!$F$4</f>
        <v>0.685714285714286</v>
      </c>
      <c r="C56" s="50" t="n">
        <f aca="false">(Ergebnisse!$F$4-A56)/Ergebnisse!$F$4</f>
        <v>0.314285714285714</v>
      </c>
      <c r="D56" s="53"/>
      <c r="E56" s="50" t="n">
        <f aca="false">((B56*C56)/2)*(Ergebnisse!$F$21*POWER(Ergebnisse!$F$4,2))</f>
        <v>51063.2099999999</v>
      </c>
      <c r="F56" s="50" t="n">
        <f aca="false">IF(Ergebnisse!$F$6&gt;Ergebnisse!$F$4,0,IF(A56&gt;Ergebnisse!$F$6,C56*Ergebnisse!$F$6*Ergebnisse!$F$5,B56*(Ergebnisse!$F$4-Ergebnisse!$F$6)*Ergebnisse!$F$5))</f>
        <v>1320</v>
      </c>
      <c r="G56" s="50" t="n">
        <f aca="false">IF(Ergebnisse!$F$8&gt;Ergebnisse!$F$4,0,IF(A56&gt;Ergebnisse!$F$8,C56*Ergebnisse!$F$8*Ergebnisse!$F$7,B56*(Ergebnisse!$F$4-Ergebnisse!$F$8)*Ergebnisse!$F$7))</f>
        <v>3428.57142857142</v>
      </c>
      <c r="H56" s="50" t="n">
        <f aca="false">SUM(E56:G56)</f>
        <v>55811.7814285714</v>
      </c>
      <c r="I56" s="50" t="n">
        <f aca="false">Ergebnisse!$F$4/70+I55</f>
        <v>7.20000000000001</v>
      </c>
    </row>
    <row r="57" customFormat="false" ht="9.6" hidden="false" customHeight="true" outlineLevel="0" collapsed="false">
      <c r="A57" s="50" t="n">
        <f aca="false">Ergebnisse!$F$4/70+A56</f>
        <v>7.35000000000001</v>
      </c>
      <c r="B57" s="50" t="n">
        <f aca="false">A57/Ergebnisse!$F$4</f>
        <v>0.700000000000001</v>
      </c>
      <c r="C57" s="50" t="n">
        <f aca="false">(Ergebnisse!$F$4-A57)/Ergebnisse!$F$4</f>
        <v>0.299999999999999</v>
      </c>
      <c r="D57" s="53"/>
      <c r="E57" s="50" t="n">
        <f aca="false">((B57*C57)/2)*(Ergebnisse!$F$21*POWER(Ergebnisse!$F$4,2))</f>
        <v>49757.6165624999</v>
      </c>
      <c r="F57" s="50" t="n">
        <f aca="false">IF(Ergebnisse!$F$6&gt;Ergebnisse!$F$4,0,IF(A57&gt;Ergebnisse!$F$6,C57*Ergebnisse!$F$6*Ergebnisse!$F$5,B57*(Ergebnisse!$F$4-Ergebnisse!$F$6)*Ergebnisse!$F$5))</f>
        <v>1260</v>
      </c>
      <c r="G57" s="50" t="n">
        <f aca="false">IF(Ergebnisse!$F$8&gt;Ergebnisse!$F$4,0,IF(A57&gt;Ergebnisse!$F$8,C57*Ergebnisse!$F$8*Ergebnisse!$F$7,B57*(Ergebnisse!$F$4-Ergebnisse!$F$8)*Ergebnisse!$F$7))</f>
        <v>3499.99999999999</v>
      </c>
      <c r="H57" s="50" t="n">
        <f aca="false">SUM(E57:G57)</f>
        <v>54517.6165624999</v>
      </c>
      <c r="I57" s="50" t="n">
        <f aca="false">Ergebnisse!$F$4/70+I56</f>
        <v>7.35000000000001</v>
      </c>
    </row>
    <row r="58" customFormat="false" ht="9.6" hidden="false" customHeight="true" outlineLevel="0" collapsed="false">
      <c r="A58" s="50" t="n">
        <f aca="false">Ergebnisse!$F$4/70+A57</f>
        <v>7.50000000000001</v>
      </c>
      <c r="B58" s="50" t="n">
        <f aca="false">A58/Ergebnisse!$F$4</f>
        <v>0.714285714285715</v>
      </c>
      <c r="C58" s="50" t="n">
        <f aca="false">(Ergebnisse!$F$4-A58)/Ergebnisse!$F$4</f>
        <v>0.285714285714285</v>
      </c>
      <c r="D58" s="53"/>
      <c r="E58" s="50" t="n">
        <f aca="false">((B58*C58)/2)*(Ergebnisse!$F$21*POWER(Ergebnisse!$F$4,2))</f>
        <v>48355.3124999999</v>
      </c>
      <c r="F58" s="50" t="n">
        <f aca="false">IF(Ergebnisse!$F$6&gt;Ergebnisse!$F$4,0,IF(A58&gt;Ergebnisse!$F$6,C58*Ergebnisse!$F$6*Ergebnisse!$F$5,B58*(Ergebnisse!$F$4-Ergebnisse!$F$6)*Ergebnisse!$F$5))</f>
        <v>1200</v>
      </c>
      <c r="G58" s="50" t="n">
        <f aca="false">IF(Ergebnisse!$F$8&gt;Ergebnisse!$F$4,0,IF(A58&gt;Ergebnisse!$F$8,C58*Ergebnisse!$F$8*Ergebnisse!$F$7,B58*(Ergebnisse!$F$4-Ergebnisse!$F$8)*Ergebnisse!$F$7))</f>
        <v>3571.42857142856</v>
      </c>
      <c r="H58" s="50" t="n">
        <f aca="false">SUM(E58:G58)</f>
        <v>53126.7410714285</v>
      </c>
      <c r="I58" s="50" t="n">
        <f aca="false">Ergebnisse!$F$4/70+I57</f>
        <v>7.50000000000001</v>
      </c>
    </row>
    <row r="59" customFormat="false" ht="9.6" hidden="false" customHeight="true" outlineLevel="0" collapsed="false">
      <c r="A59" s="50" t="n">
        <f aca="false">Ergebnisse!$F$4/70+A58</f>
        <v>7.65000000000001</v>
      </c>
      <c r="B59" s="50" t="n">
        <f aca="false">A59/Ergebnisse!$F$4</f>
        <v>0.728571428571429</v>
      </c>
      <c r="C59" s="50" t="n">
        <f aca="false">(Ergebnisse!$F$4-A59)/Ergebnisse!$F$4</f>
        <v>0.271428571428571</v>
      </c>
      <c r="D59" s="53"/>
      <c r="E59" s="50" t="n">
        <f aca="false">((B59*C59)/2)*(Ergebnisse!$F$21*POWER(Ergebnisse!$F$4,2))</f>
        <v>46856.2978124999</v>
      </c>
      <c r="F59" s="50" t="n">
        <f aca="false">IF(Ergebnisse!$F$6&gt;Ergebnisse!$F$4,0,IF(A59&gt;Ergebnisse!$F$6,C59*Ergebnisse!$F$6*Ergebnisse!$F$5,B59*(Ergebnisse!$F$4-Ergebnisse!$F$6)*Ergebnisse!$F$5))</f>
        <v>1140</v>
      </c>
      <c r="G59" s="50" t="n">
        <f aca="false">IF(Ergebnisse!$F$8&gt;Ergebnisse!$F$4,0,IF(A59&gt;Ergebnisse!$F$8,C59*Ergebnisse!$F$8*Ergebnisse!$F$7,B59*(Ergebnisse!$F$4-Ergebnisse!$F$8)*Ergebnisse!$F$7))</f>
        <v>3642.85714285713</v>
      </c>
      <c r="H59" s="50" t="n">
        <f aca="false">SUM(E59:G59)</f>
        <v>51639.1549553571</v>
      </c>
      <c r="I59" s="50" t="n">
        <f aca="false">Ergebnisse!$F$4/70+I58</f>
        <v>7.65000000000001</v>
      </c>
    </row>
    <row r="60" customFormat="false" ht="9.6" hidden="false" customHeight="true" outlineLevel="0" collapsed="false">
      <c r="A60" s="50" t="n">
        <f aca="false">Ergebnisse!$F$4/70+A59</f>
        <v>7.80000000000001</v>
      </c>
      <c r="B60" s="50" t="n">
        <f aca="false">A60/Ergebnisse!$F$4</f>
        <v>0.742857142857144</v>
      </c>
      <c r="C60" s="50" t="n">
        <f aca="false">(Ergebnisse!$F$4-A60)/Ergebnisse!$F$4</f>
        <v>0.257142857142856</v>
      </c>
      <c r="D60" s="53"/>
      <c r="E60" s="50" t="n">
        <f aca="false">((B60*C60)/2)*(Ergebnisse!$F$21*POWER(Ergebnisse!$F$4,2))</f>
        <v>45260.5724999999</v>
      </c>
      <c r="F60" s="50" t="n">
        <f aca="false">IF(Ergebnisse!$F$6&gt;Ergebnisse!$F$4,0,IF(A60&gt;Ergebnisse!$F$6,C60*Ergebnisse!$F$6*Ergebnisse!$F$5,B60*(Ergebnisse!$F$4-Ergebnisse!$F$6)*Ergebnisse!$F$5))</f>
        <v>1080</v>
      </c>
      <c r="G60" s="50" t="n">
        <f aca="false">IF(Ergebnisse!$F$8&gt;Ergebnisse!$F$4,0,IF(A60&gt;Ergebnisse!$F$8,C60*Ergebnisse!$F$8*Ergebnisse!$F$7,B60*(Ergebnisse!$F$4-Ergebnisse!$F$8)*Ergebnisse!$F$7))</f>
        <v>3714.2857142857</v>
      </c>
      <c r="H60" s="50" t="n">
        <f aca="false">SUM(E60:G60)</f>
        <v>50054.8582142856</v>
      </c>
      <c r="I60" s="50" t="n">
        <f aca="false">Ergebnisse!$F$4/70+I59</f>
        <v>7.80000000000001</v>
      </c>
    </row>
    <row r="61" customFormat="false" ht="9.6" hidden="false" customHeight="true" outlineLevel="0" collapsed="false">
      <c r="A61" s="50" t="n">
        <f aca="false">Ergebnisse!$F$4/70+A60</f>
        <v>7.95000000000001</v>
      </c>
      <c r="B61" s="50" t="n">
        <f aca="false">A61/Ergebnisse!$F$4</f>
        <v>0.757142857142858</v>
      </c>
      <c r="C61" s="50" t="n">
        <f aca="false">(Ergebnisse!$F$4-A61)/Ergebnisse!$F$4</f>
        <v>0.242857142857142</v>
      </c>
      <c r="D61" s="53"/>
      <c r="E61" s="50" t="n">
        <f aca="false">((B61*C61)/2)*(Ergebnisse!$F$21*POWER(Ergebnisse!$F$4,2))</f>
        <v>43568.1365624999</v>
      </c>
      <c r="F61" s="50" t="n">
        <f aca="false">IF(Ergebnisse!$F$6&gt;Ergebnisse!$F$4,0,IF(A61&gt;Ergebnisse!$F$6,C61*Ergebnisse!$F$6*Ergebnisse!$F$5,B61*(Ergebnisse!$F$4-Ergebnisse!$F$6)*Ergebnisse!$F$5))</f>
        <v>1020</v>
      </c>
      <c r="G61" s="50" t="n">
        <f aca="false">IF(Ergebnisse!$F$8&gt;Ergebnisse!$F$4,0,IF(A61&gt;Ergebnisse!$F$8,C61*Ergebnisse!$F$8*Ergebnisse!$F$7,B61*(Ergebnisse!$F$4-Ergebnisse!$F$8)*Ergebnisse!$F$7))</f>
        <v>3785.71428571428</v>
      </c>
      <c r="H61" s="50" t="n">
        <f aca="false">SUM(E61:G61)</f>
        <v>48373.8508482142</v>
      </c>
      <c r="I61" s="50" t="n">
        <f aca="false">Ergebnisse!$F$4/70+I60</f>
        <v>7.95000000000001</v>
      </c>
    </row>
    <row r="62" customFormat="false" ht="9.6" hidden="false" customHeight="true" outlineLevel="0" collapsed="false">
      <c r="A62" s="50" t="n">
        <f aca="false">Ergebnisse!$F$4/70+A61</f>
        <v>8.10000000000001</v>
      </c>
      <c r="B62" s="50" t="n">
        <f aca="false">A62/Ergebnisse!$F$4</f>
        <v>0.771428571428572</v>
      </c>
      <c r="C62" s="50" t="n">
        <f aca="false">(Ergebnisse!$F$4-A62)/Ergebnisse!$F$4</f>
        <v>0.228571428571428</v>
      </c>
      <c r="D62" s="53"/>
      <c r="E62" s="50" t="n">
        <f aca="false">((B62*C62)/2)*(Ergebnisse!$F$21*POWER(Ergebnisse!$F$4,2))</f>
        <v>41778.9899999999</v>
      </c>
      <c r="F62" s="50" t="n">
        <f aca="false">IF(Ergebnisse!$F$6&gt;Ergebnisse!$F$4,0,IF(A62&gt;Ergebnisse!$F$6,C62*Ergebnisse!$F$6*Ergebnisse!$F$5,B62*(Ergebnisse!$F$4-Ergebnisse!$F$6)*Ergebnisse!$F$5))</f>
        <v>959.999999999997</v>
      </c>
      <c r="G62" s="50" t="n">
        <f aca="false">IF(Ergebnisse!$F$8&gt;Ergebnisse!$F$4,0,IF(A62&gt;Ergebnisse!$F$8,C62*Ergebnisse!$F$8*Ergebnisse!$F$7,B62*(Ergebnisse!$F$4-Ergebnisse!$F$8)*Ergebnisse!$F$7))</f>
        <v>3857.14285714285</v>
      </c>
      <c r="H62" s="50" t="n">
        <f aca="false">SUM(E62:G62)</f>
        <v>46596.1328571428</v>
      </c>
      <c r="I62" s="50" t="n">
        <f aca="false">Ergebnisse!$F$4/70+I61</f>
        <v>8.10000000000001</v>
      </c>
    </row>
    <row r="63" customFormat="false" ht="9.6" hidden="false" customHeight="true" outlineLevel="0" collapsed="false">
      <c r="A63" s="50" t="n">
        <f aca="false">Ergebnisse!$F$4/70+A62</f>
        <v>8.25000000000001</v>
      </c>
      <c r="B63" s="50" t="n">
        <f aca="false">A63/Ergebnisse!$F$4</f>
        <v>0.785714285714287</v>
      </c>
      <c r="C63" s="50" t="n">
        <f aca="false">(Ergebnisse!$F$4-A63)/Ergebnisse!$F$4</f>
        <v>0.214285714285713</v>
      </c>
      <c r="D63" s="53"/>
      <c r="E63" s="50" t="n">
        <f aca="false">((B63*C63)/2)*(Ergebnisse!$F$21*POWER(Ergebnisse!$F$4,2))</f>
        <v>39893.1328124999</v>
      </c>
      <c r="F63" s="50" t="n">
        <f aca="false">IF(Ergebnisse!$F$6&gt;Ergebnisse!$F$4,0,IF(A63&gt;Ergebnisse!$F$6,C63*Ergebnisse!$F$6*Ergebnisse!$F$5,B63*(Ergebnisse!$F$4-Ergebnisse!$F$6)*Ergebnisse!$F$5))</f>
        <v>899.999999999996</v>
      </c>
      <c r="G63" s="50" t="n">
        <f aca="false">IF(Ergebnisse!$F$8&gt;Ergebnisse!$F$4,0,IF(A63&gt;Ergebnisse!$F$8,C63*Ergebnisse!$F$8*Ergebnisse!$F$7,B63*(Ergebnisse!$F$4-Ergebnisse!$F$8)*Ergebnisse!$F$7))</f>
        <v>3928.57142857142</v>
      </c>
      <c r="H63" s="50" t="n">
        <f aca="false">SUM(E63:G63)</f>
        <v>44721.7042410713</v>
      </c>
      <c r="I63" s="50" t="n">
        <f aca="false">Ergebnisse!$F$4/70+I62</f>
        <v>8.25000000000001</v>
      </c>
    </row>
    <row r="64" customFormat="false" ht="9.6" hidden="false" customHeight="true" outlineLevel="0" collapsed="false">
      <c r="A64" s="50" t="n">
        <f aca="false">Ergebnisse!$F$4/70+A63</f>
        <v>8.40000000000001</v>
      </c>
      <c r="B64" s="50" t="n">
        <f aca="false">A64/Ergebnisse!$F$4</f>
        <v>0.800000000000001</v>
      </c>
      <c r="C64" s="50" t="n">
        <f aca="false">(Ergebnisse!$F$4-A64)/Ergebnisse!$F$4</f>
        <v>0.199999999999999</v>
      </c>
      <c r="D64" s="53"/>
      <c r="E64" s="50" t="n">
        <f aca="false">((B64*C64)/2)*(Ergebnisse!$F$21*POWER(Ergebnisse!$F$4,2))</f>
        <v>37910.5649999999</v>
      </c>
      <c r="F64" s="50" t="n">
        <f aca="false">IF(Ergebnisse!$F$6&gt;Ergebnisse!$F$4,0,IF(A64&gt;Ergebnisse!$F$6,C64*Ergebnisse!$F$6*Ergebnisse!$F$5,B64*(Ergebnisse!$F$4-Ergebnisse!$F$6)*Ergebnisse!$F$5))</f>
        <v>839.999999999996</v>
      </c>
      <c r="G64" s="50" t="n">
        <f aca="false">IF(Ergebnisse!$F$8&gt;Ergebnisse!$F$4,0,IF(A64&gt;Ergebnisse!$F$8,C64*Ergebnisse!$F$8*Ergebnisse!$F$7,B64*(Ergebnisse!$F$4-Ergebnisse!$F$8)*Ergebnisse!$F$7))</f>
        <v>3999.99999999999</v>
      </c>
      <c r="H64" s="50" t="n">
        <f aca="false">SUM(E64:G64)</f>
        <v>42750.5649999999</v>
      </c>
      <c r="I64" s="50" t="n">
        <f aca="false">Ergebnisse!$F$4/70+I63</f>
        <v>8.40000000000001</v>
      </c>
    </row>
    <row r="65" customFormat="false" ht="9.6" hidden="false" customHeight="true" outlineLevel="0" collapsed="false">
      <c r="A65" s="50" t="n">
        <f aca="false">Ergebnisse!$F$4/70+A64</f>
        <v>8.55000000000001</v>
      </c>
      <c r="B65" s="50" t="n">
        <f aca="false">A65/Ergebnisse!$F$4</f>
        <v>0.814285714285715</v>
      </c>
      <c r="C65" s="50" t="n">
        <f aca="false">(Ergebnisse!$F$4-A65)/Ergebnisse!$F$4</f>
        <v>0.185714285714285</v>
      </c>
      <c r="D65" s="53"/>
      <c r="E65" s="50" t="n">
        <f aca="false">((B65*C65)/2)*(Ergebnisse!$F$21*POWER(Ergebnisse!$F$4,2))</f>
        <v>35831.2865624999</v>
      </c>
      <c r="F65" s="50" t="n">
        <f aca="false">IF(Ergebnisse!$F$6&gt;Ergebnisse!$F$4,0,IF(A65&gt;Ergebnisse!$F$6,C65*Ergebnisse!$F$6*Ergebnisse!$F$5,B65*(Ergebnisse!$F$4-Ergebnisse!$F$6)*Ergebnisse!$F$5))</f>
        <v>779.999999999996</v>
      </c>
      <c r="G65" s="50" t="n">
        <f aca="false">IF(Ergebnisse!$F$8&gt;Ergebnisse!$F$4,0,IF(A65&gt;Ergebnisse!$F$8,C65*Ergebnisse!$F$8*Ergebnisse!$F$7,B65*(Ergebnisse!$F$4-Ergebnisse!$F$8)*Ergebnisse!$F$7))</f>
        <v>4071.42857142856</v>
      </c>
      <c r="H65" s="50" t="n">
        <f aca="false">SUM(E65:G65)</f>
        <v>40682.7151339284</v>
      </c>
      <c r="I65" s="50" t="n">
        <f aca="false">Ergebnisse!$F$4/70+I64</f>
        <v>8.55000000000001</v>
      </c>
    </row>
    <row r="66" customFormat="false" ht="9.6" hidden="false" customHeight="true" outlineLevel="0" collapsed="false">
      <c r="A66" s="50" t="n">
        <f aca="false">Ergebnisse!$F$4/70+A65</f>
        <v>8.70000000000001</v>
      </c>
      <c r="B66" s="50" t="n">
        <f aca="false">A66/Ergebnisse!$F$4</f>
        <v>0.82857142857143</v>
      </c>
      <c r="C66" s="50" t="n">
        <f aca="false">(Ergebnisse!$F$4-A66)/Ergebnisse!$F$4</f>
        <v>0.17142857142857</v>
      </c>
      <c r="D66" s="53"/>
      <c r="E66" s="50" t="n">
        <f aca="false">((B66*C66)/2)*(Ergebnisse!$F$21*POWER(Ergebnisse!$F$4,2))</f>
        <v>33655.2974999998</v>
      </c>
      <c r="F66" s="50" t="n">
        <f aca="false">IF(Ergebnisse!$F$6&gt;Ergebnisse!$F$4,0,IF(A66&gt;Ergebnisse!$F$6,C66*Ergebnisse!$F$6*Ergebnisse!$F$5,B66*(Ergebnisse!$F$4-Ergebnisse!$F$6)*Ergebnisse!$F$5))</f>
        <v>719.999999999996</v>
      </c>
      <c r="G66" s="50" t="n">
        <f aca="false">IF(Ergebnisse!$F$8&gt;Ergebnisse!$F$4,0,IF(A66&gt;Ergebnisse!$F$8,C66*Ergebnisse!$F$8*Ergebnisse!$F$7,B66*(Ergebnisse!$F$4-Ergebnisse!$F$8)*Ergebnisse!$F$7))</f>
        <v>4142.85714285713</v>
      </c>
      <c r="H66" s="50" t="n">
        <f aca="false">SUM(E66:G66)</f>
        <v>38518.154642857</v>
      </c>
      <c r="I66" s="50" t="n">
        <f aca="false">Ergebnisse!$F$4/70+I65</f>
        <v>8.70000000000001</v>
      </c>
    </row>
    <row r="67" customFormat="false" ht="9.6" hidden="false" customHeight="true" outlineLevel="0" collapsed="false">
      <c r="A67" s="50" t="n">
        <f aca="false">Ergebnisse!$F$4/70+A66</f>
        <v>8.85000000000001</v>
      </c>
      <c r="B67" s="50" t="n">
        <f aca="false">A67/Ergebnisse!$F$4</f>
        <v>0.842857142857144</v>
      </c>
      <c r="C67" s="50" t="n">
        <f aca="false">(Ergebnisse!$F$4-A67)/Ergebnisse!$F$4</f>
        <v>0.157142857142856</v>
      </c>
      <c r="D67" s="53"/>
      <c r="E67" s="50" t="n">
        <f aca="false">((B67*C67)/2)*(Ergebnisse!$F$21*POWER(Ergebnisse!$F$4,2))</f>
        <v>31382.5978124998</v>
      </c>
      <c r="F67" s="50" t="n">
        <f aca="false">IF(Ergebnisse!$F$6&gt;Ergebnisse!$F$4,0,IF(A67&gt;Ergebnisse!$F$6,C67*Ergebnisse!$F$6*Ergebnisse!$F$5,B67*(Ergebnisse!$F$4-Ergebnisse!$F$6)*Ergebnisse!$F$5))</f>
        <v>659.999999999996</v>
      </c>
      <c r="G67" s="50" t="n">
        <f aca="false">IF(Ergebnisse!$F$8&gt;Ergebnisse!$F$4,0,IF(A67&gt;Ergebnisse!$F$8,C67*Ergebnisse!$F$8*Ergebnisse!$F$7,B67*(Ergebnisse!$F$4-Ergebnisse!$F$8)*Ergebnisse!$F$7))</f>
        <v>4214.2857142857</v>
      </c>
      <c r="H67" s="50" t="n">
        <f aca="false">SUM(E67:G67)</f>
        <v>36256.8835267855</v>
      </c>
      <c r="I67" s="50" t="n">
        <f aca="false">Ergebnisse!$F$4/70+I66</f>
        <v>8.85000000000001</v>
      </c>
    </row>
    <row r="68" customFormat="false" ht="9.6" hidden="false" customHeight="true" outlineLevel="0" collapsed="false">
      <c r="A68" s="50" t="n">
        <f aca="false">Ergebnisse!$F$4/70+A67</f>
        <v>9.00000000000001</v>
      </c>
      <c r="B68" s="50" t="n">
        <f aca="false">A68/Ergebnisse!$F$4</f>
        <v>0.857142857142858</v>
      </c>
      <c r="C68" s="50" t="n">
        <f aca="false">(Ergebnisse!$F$4-A68)/Ergebnisse!$F$4</f>
        <v>0.142857142857142</v>
      </c>
      <c r="D68" s="53"/>
      <c r="E68" s="50" t="n">
        <f aca="false">((B68*C68)/2)*(Ergebnisse!$F$21*POWER(Ergebnisse!$F$4,2))</f>
        <v>29013.1874999998</v>
      </c>
      <c r="F68" s="50" t="n">
        <f aca="false">IF(Ergebnisse!$F$6&gt;Ergebnisse!$F$4,0,IF(A68&gt;Ergebnisse!$F$6,C68*Ergebnisse!$F$6*Ergebnisse!$F$5,B68*(Ergebnisse!$F$4-Ergebnisse!$F$6)*Ergebnisse!$F$5))</f>
        <v>599.999999999996</v>
      </c>
      <c r="G68" s="50" t="n">
        <f aca="false">IF(Ergebnisse!$F$8&gt;Ergebnisse!$F$4,0,IF(A68&gt;Ergebnisse!$F$8,C68*Ergebnisse!$F$8*Ergebnisse!$F$7,B68*(Ergebnisse!$F$4-Ergebnisse!$F$8)*Ergebnisse!$F$7))</f>
        <v>4285.71428571428</v>
      </c>
      <c r="H68" s="50" t="n">
        <f aca="false">SUM(E68:G68)</f>
        <v>33898.9017857141</v>
      </c>
      <c r="I68" s="50" t="n">
        <f aca="false">Ergebnisse!$F$4/70+I67</f>
        <v>9.00000000000001</v>
      </c>
    </row>
    <row r="69" customFormat="false" ht="9.6" hidden="false" customHeight="true" outlineLevel="0" collapsed="false">
      <c r="A69" s="50" t="n">
        <f aca="false">Ergebnisse!$F$4/70+A68</f>
        <v>9.15000000000001</v>
      </c>
      <c r="B69" s="50" t="n">
        <f aca="false">A69/Ergebnisse!$F$4</f>
        <v>0.871428571428572</v>
      </c>
      <c r="C69" s="50" t="n">
        <f aca="false">(Ergebnisse!$F$4-A69)/Ergebnisse!$F$4</f>
        <v>0.128571428571428</v>
      </c>
      <c r="D69" s="53"/>
      <c r="E69" s="50" t="n">
        <f aca="false">((B69*C69)/2)*(Ergebnisse!$F$21*POWER(Ergebnisse!$F$4,2))</f>
        <v>26547.0665624998</v>
      </c>
      <c r="F69" s="50" t="n">
        <f aca="false">IF(Ergebnisse!$F$6&gt;Ergebnisse!$F$4,0,IF(A69&gt;Ergebnisse!$F$6,C69*Ergebnisse!$F$6*Ergebnisse!$F$5,B69*(Ergebnisse!$F$4-Ergebnisse!$F$6)*Ergebnisse!$F$5))</f>
        <v>539.999999999996</v>
      </c>
      <c r="G69" s="50" t="n">
        <f aca="false">IF(Ergebnisse!$F$8&gt;Ergebnisse!$F$4,0,IF(A69&gt;Ergebnisse!$F$8,C69*Ergebnisse!$F$8*Ergebnisse!$F$7,B69*(Ergebnisse!$F$4-Ergebnisse!$F$8)*Ergebnisse!$F$7))</f>
        <v>4357.14285714285</v>
      </c>
      <c r="H69" s="50" t="n">
        <f aca="false">SUM(E69:G69)</f>
        <v>31444.2094196427</v>
      </c>
      <c r="I69" s="50" t="n">
        <f aca="false">Ergebnisse!$F$4/70+I68</f>
        <v>9.15000000000001</v>
      </c>
    </row>
    <row r="70" customFormat="false" ht="9.6" hidden="false" customHeight="true" outlineLevel="0" collapsed="false">
      <c r="A70" s="50" t="n">
        <f aca="false">Ergebnisse!$F$4/70+A69</f>
        <v>9.30000000000001</v>
      </c>
      <c r="B70" s="50" t="n">
        <f aca="false">A70/Ergebnisse!$F$4</f>
        <v>0.885714285714287</v>
      </c>
      <c r="C70" s="50" t="n">
        <f aca="false">(Ergebnisse!$F$4-A70)/Ergebnisse!$F$4</f>
        <v>0.114285714285713</v>
      </c>
      <c r="D70" s="53"/>
      <c r="E70" s="50" t="n">
        <f aca="false">((B70*C70)/2)*(Ergebnisse!$F$21*POWER(Ergebnisse!$F$4,2))</f>
        <v>23984.2349999998</v>
      </c>
      <c r="F70" s="50" t="n">
        <f aca="false">IF(Ergebnisse!$F$6&gt;Ergebnisse!$F$4,0,IF(A70&gt;Ergebnisse!$F$6,C70*Ergebnisse!$F$6*Ergebnisse!$F$5,B70*(Ergebnisse!$F$4-Ergebnisse!$F$6)*Ergebnisse!$F$5))</f>
        <v>479.999999999995</v>
      </c>
      <c r="G70" s="50" t="n">
        <f aca="false">IF(Ergebnisse!$F$8&gt;Ergebnisse!$F$4,0,IF(A70&gt;Ergebnisse!$F$8,C70*Ergebnisse!$F$8*Ergebnisse!$F$7,B70*(Ergebnisse!$F$4-Ergebnisse!$F$8)*Ergebnisse!$F$7))</f>
        <v>4428.57142857142</v>
      </c>
      <c r="H70" s="50" t="n">
        <f aca="false">SUM(E70:G70)</f>
        <v>28892.8064285712</v>
      </c>
      <c r="I70" s="50" t="n">
        <f aca="false">Ergebnisse!$F$4/70+I69</f>
        <v>9.30000000000001</v>
      </c>
    </row>
    <row r="71" customFormat="false" ht="9.6" hidden="false" customHeight="true" outlineLevel="0" collapsed="false">
      <c r="A71" s="50" t="n">
        <f aca="false">Ergebnisse!$F$4/70+A70</f>
        <v>9.45000000000001</v>
      </c>
      <c r="B71" s="50" t="n">
        <f aca="false">A71/Ergebnisse!$F$4</f>
        <v>0.900000000000001</v>
      </c>
      <c r="C71" s="50" t="n">
        <f aca="false">(Ergebnisse!$F$4-A71)/Ergebnisse!$F$4</f>
        <v>0.0999999999999989</v>
      </c>
      <c r="D71" s="53"/>
      <c r="E71" s="50" t="n">
        <f aca="false">((B71*C71)/2)*(Ergebnisse!$F$21*POWER(Ergebnisse!$F$4,2))</f>
        <v>21324.6928124998</v>
      </c>
      <c r="F71" s="50" t="n">
        <f aca="false">IF(Ergebnisse!$F$6&gt;Ergebnisse!$F$4,0,IF(A71&gt;Ergebnisse!$F$6,C71*Ergebnisse!$F$6*Ergebnisse!$F$5,B71*(Ergebnisse!$F$4-Ergebnisse!$F$6)*Ergebnisse!$F$5))</f>
        <v>419.999999999995</v>
      </c>
      <c r="G71" s="50" t="n">
        <f aca="false">IF(Ergebnisse!$F$8&gt;Ergebnisse!$F$4,0,IF(A71&gt;Ergebnisse!$F$8,C71*Ergebnisse!$F$8*Ergebnisse!$F$7,B71*(Ergebnisse!$F$4-Ergebnisse!$F$8)*Ergebnisse!$F$7))</f>
        <v>4499.99999999999</v>
      </c>
      <c r="H71" s="50" t="n">
        <f aca="false">SUM(E71:G71)</f>
        <v>26244.6928124998</v>
      </c>
      <c r="I71" s="50" t="n">
        <f aca="false">Ergebnisse!$F$4/70+I70</f>
        <v>9.45000000000001</v>
      </c>
    </row>
    <row r="72" customFormat="false" ht="9.6" hidden="false" customHeight="true" outlineLevel="0" collapsed="false">
      <c r="A72" s="50" t="n">
        <f aca="false">Ergebnisse!$F$4/70+A71</f>
        <v>9.60000000000001</v>
      </c>
      <c r="B72" s="50" t="n">
        <f aca="false">A72/Ergebnisse!$F$4</f>
        <v>0.914285714285716</v>
      </c>
      <c r="C72" s="50" t="n">
        <f aca="false">(Ergebnisse!$F$4-A72)/Ergebnisse!$F$4</f>
        <v>0.0857142857142846</v>
      </c>
      <c r="D72" s="53"/>
      <c r="E72" s="50" t="n">
        <f aca="false">((B72*C72)/2)*(Ergebnisse!$F$21*POWER(Ergebnisse!$F$4,2))</f>
        <v>18568.4399999998</v>
      </c>
      <c r="F72" s="50" t="n">
        <f aca="false">IF(Ergebnisse!$F$6&gt;Ergebnisse!$F$4,0,IF(A72&gt;Ergebnisse!$F$6,C72*Ergebnisse!$F$6*Ergebnisse!$F$5,B72*(Ergebnisse!$F$4-Ergebnisse!$F$6)*Ergebnisse!$F$5))</f>
        <v>359.999999999995</v>
      </c>
      <c r="G72" s="50" t="n">
        <f aca="false">IF(Ergebnisse!$F$8&gt;Ergebnisse!$F$4,0,IF(A72&gt;Ergebnisse!$F$8,C72*Ergebnisse!$F$8*Ergebnisse!$F$7,B72*(Ergebnisse!$F$4-Ergebnisse!$F$8)*Ergebnisse!$F$7))</f>
        <v>4571.42857142856</v>
      </c>
      <c r="H72" s="50" t="n">
        <f aca="false">SUM(E72:G72)</f>
        <v>23499.8685714283</v>
      </c>
      <c r="I72" s="50" t="n">
        <f aca="false">Ergebnisse!$F$4/70+I71</f>
        <v>9.60000000000001</v>
      </c>
    </row>
    <row r="73" customFormat="false" ht="9.6" hidden="false" customHeight="true" outlineLevel="0" collapsed="false">
      <c r="A73" s="50" t="n">
        <f aca="false">Ergebnisse!$F$4/70+A72</f>
        <v>9.75000000000001</v>
      </c>
      <c r="B73" s="50" t="n">
        <f aca="false">A73/Ergebnisse!$F$4</f>
        <v>0.92857142857143</v>
      </c>
      <c r="C73" s="50" t="n">
        <f aca="false">(Ergebnisse!$F$4-A73)/Ergebnisse!$F$4</f>
        <v>0.0714285714285702</v>
      </c>
      <c r="D73" s="53"/>
      <c r="E73" s="50" t="n">
        <f aca="false">((B73*C73)/2)*(Ergebnisse!$F$21*POWER(Ergebnisse!$F$4,2))</f>
        <v>15715.4765624998</v>
      </c>
      <c r="F73" s="50" t="n">
        <f aca="false">IF(Ergebnisse!$F$6&gt;Ergebnisse!$F$4,0,IF(A73&gt;Ergebnisse!$F$6,C73*Ergebnisse!$F$6*Ergebnisse!$F$5,B73*(Ergebnisse!$F$4-Ergebnisse!$F$6)*Ergebnisse!$F$5))</f>
        <v>299.999999999995</v>
      </c>
      <c r="G73" s="50" t="n">
        <f aca="false">IF(Ergebnisse!$F$8&gt;Ergebnisse!$F$4,0,IF(A73&gt;Ergebnisse!$F$8,C73*Ergebnisse!$F$8*Ergebnisse!$F$7,B73*(Ergebnisse!$F$4-Ergebnisse!$F$8)*Ergebnisse!$F$7))</f>
        <v>4642.85714285713</v>
      </c>
      <c r="H73" s="50" t="n">
        <f aca="false">SUM(E73:G73)</f>
        <v>20658.3337053569</v>
      </c>
      <c r="I73" s="50" t="n">
        <f aca="false">Ergebnisse!$F$4/70+I72</f>
        <v>9.75000000000001</v>
      </c>
    </row>
    <row r="74" customFormat="false" ht="9.6" hidden="false" customHeight="true" outlineLevel="0" collapsed="false">
      <c r="A74" s="50" t="n">
        <f aca="false">Ergebnisse!$F$4/70+A73</f>
        <v>9.90000000000001</v>
      </c>
      <c r="B74" s="50" t="n">
        <f aca="false">A74/Ergebnisse!$F$4</f>
        <v>0.942857142857144</v>
      </c>
      <c r="C74" s="50" t="n">
        <f aca="false">(Ergebnisse!$F$4-A74)/Ergebnisse!$F$4</f>
        <v>0.0571428571428559</v>
      </c>
      <c r="D74" s="53"/>
      <c r="E74" s="50" t="n">
        <f aca="false">((B74*C74)/2)*(Ergebnisse!$F$21*POWER(Ergebnisse!$F$4,2))</f>
        <v>12765.8024999997</v>
      </c>
      <c r="F74" s="50" t="n">
        <f aca="false">IF(Ergebnisse!$F$6&gt;Ergebnisse!$F$4,0,IF(A74&gt;Ergebnisse!$F$6,C74*Ergebnisse!$F$6*Ergebnisse!$F$5,B74*(Ergebnisse!$F$4-Ergebnisse!$F$6)*Ergebnisse!$F$5))</f>
        <v>239.999999999995</v>
      </c>
      <c r="G74" s="50" t="n">
        <f aca="false">IF(Ergebnisse!$F$8&gt;Ergebnisse!$F$4,0,IF(A74&gt;Ergebnisse!$F$8,C74*Ergebnisse!$F$8*Ergebnisse!$F$7,B74*(Ergebnisse!$F$4-Ergebnisse!$F$8)*Ergebnisse!$F$7))</f>
        <v>4714.2857142857</v>
      </c>
      <c r="H74" s="50" t="n">
        <f aca="false">SUM(E74:G74)</f>
        <v>17720.0882142854</v>
      </c>
      <c r="I74" s="50" t="n">
        <f aca="false">Ergebnisse!$F$4/70+I73</f>
        <v>9.90000000000001</v>
      </c>
    </row>
    <row r="75" customFormat="false" ht="9.6" hidden="false" customHeight="true" outlineLevel="0" collapsed="false">
      <c r="A75" s="50" t="n">
        <f aca="false">Ergebnisse!$F$4/70+A74</f>
        <v>10.05</v>
      </c>
      <c r="B75" s="50" t="n">
        <f aca="false">A75/Ergebnisse!$F$4</f>
        <v>0.957142857142858</v>
      </c>
      <c r="C75" s="50" t="n">
        <f aca="false">(Ergebnisse!$F$4-A75)/Ergebnisse!$F$4</f>
        <v>0.0428571428571416</v>
      </c>
      <c r="D75" s="53"/>
      <c r="E75" s="50" t="n">
        <f aca="false">((B75*C75)/2)*(Ergebnisse!$F$21*POWER(Ergebnisse!$F$4,2))</f>
        <v>9719.41781249973</v>
      </c>
      <c r="F75" s="50" t="n">
        <f aca="false">IF(Ergebnisse!$F$6&gt;Ergebnisse!$F$4,0,IF(A75&gt;Ergebnisse!$F$6,C75*Ergebnisse!$F$6*Ergebnisse!$F$5,B75*(Ergebnisse!$F$4-Ergebnisse!$F$6)*Ergebnisse!$F$5))</f>
        <v>179.999999999995</v>
      </c>
      <c r="G75" s="50" t="n">
        <f aca="false">IF(Ergebnisse!$F$8&gt;Ergebnisse!$F$4,0,IF(A75&gt;Ergebnisse!$F$8,C75*Ergebnisse!$F$8*Ergebnisse!$F$7,B75*(Ergebnisse!$F$4-Ergebnisse!$F$8)*Ergebnisse!$F$7))</f>
        <v>4785.71428571428</v>
      </c>
      <c r="H75" s="50" t="n">
        <f aca="false">SUM(E75:G75)</f>
        <v>14685.132098214</v>
      </c>
      <c r="I75" s="50" t="n">
        <f aca="false">Ergebnisse!$F$4/70+I74</f>
        <v>10.05</v>
      </c>
    </row>
    <row r="76" customFormat="false" ht="9.6" hidden="false" customHeight="true" outlineLevel="0" collapsed="false">
      <c r="A76" s="50" t="n">
        <f aca="false">Ergebnisse!$F$4/70+A75</f>
        <v>10.2</v>
      </c>
      <c r="B76" s="50" t="n">
        <f aca="false">A76/Ergebnisse!$F$4</f>
        <v>0.971428571428573</v>
      </c>
      <c r="C76" s="50" t="n">
        <f aca="false">(Ergebnisse!$F$4-A76)/Ergebnisse!$F$4</f>
        <v>0.0285714285714273</v>
      </c>
      <c r="D76" s="53"/>
      <c r="E76" s="50" t="n">
        <f aca="false">((B76*C76)/2)*(Ergebnisse!$F$21*POWER(Ergebnisse!$F$4,2))</f>
        <v>6576.32249999971</v>
      </c>
      <c r="F76" s="50" t="n">
        <f aca="false">IF(Ergebnisse!$F$6&gt;Ergebnisse!$F$4,0,IF(A76&gt;Ergebnisse!$F$6,C76*Ergebnisse!$F$6*Ergebnisse!$F$5,B76*(Ergebnisse!$F$4-Ergebnisse!$F$6)*Ergebnisse!$F$5))</f>
        <v>119.999999999995</v>
      </c>
      <c r="G76" s="50" t="n">
        <f aca="false">IF(Ergebnisse!$F$8&gt;Ergebnisse!$F$4,0,IF(A76&gt;Ergebnisse!$F$8,C76*Ergebnisse!$F$8*Ergebnisse!$F$7,B76*(Ergebnisse!$F$4-Ergebnisse!$F$8)*Ergebnisse!$F$7))</f>
        <v>4857.14285714285</v>
      </c>
      <c r="H76" s="50" t="n">
        <f aca="false">SUM(E76:G76)</f>
        <v>11553.4653571426</v>
      </c>
      <c r="I76" s="50" t="n">
        <f aca="false">Ergebnisse!$F$4/70+I75</f>
        <v>10.2</v>
      </c>
    </row>
    <row r="77" customFormat="false" ht="9.6" hidden="false" customHeight="true" outlineLevel="0" collapsed="false">
      <c r="A77" s="50" t="n">
        <f aca="false">Ergebnisse!$F$4/70+A76</f>
        <v>10.35</v>
      </c>
      <c r="B77" s="50" t="n">
        <f aca="false">A77/Ergebnisse!$F$4</f>
        <v>0.985714285714287</v>
      </c>
      <c r="C77" s="50" t="n">
        <f aca="false">(Ergebnisse!$F$4-A77)/Ergebnisse!$F$4</f>
        <v>0.014285714285713</v>
      </c>
      <c r="D77" s="53"/>
      <c r="E77" s="50" t="n">
        <f aca="false">((B77*C77)/2)*(Ergebnisse!$F$21*POWER(Ergebnisse!$F$4,2))</f>
        <v>3336.5165624997</v>
      </c>
      <c r="F77" s="50" t="n">
        <f aca="false">IF(Ergebnisse!$F$6&gt;Ergebnisse!$F$4,0,IF(A77&gt;Ergebnisse!$F$6,C77*Ergebnisse!$F$6*Ergebnisse!$F$5,B77*(Ergebnisse!$F$4-Ergebnisse!$F$6)*Ergebnisse!$F$5))</f>
        <v>59.9999999999945</v>
      </c>
      <c r="G77" s="50" t="n">
        <f aca="false">IF(Ergebnisse!$F$8&gt;Ergebnisse!$F$4,0,IF(A77&gt;Ergebnisse!$F$8,C77*Ergebnisse!$F$8*Ergebnisse!$F$7,B77*(Ergebnisse!$F$4-Ergebnisse!$F$8)*Ergebnisse!$F$7))</f>
        <v>4928.57142857142</v>
      </c>
      <c r="H77" s="50" t="n">
        <f aca="false">SUM(E77:G77)</f>
        <v>8325.08799107111</v>
      </c>
      <c r="I77" s="50" t="n">
        <f aca="false">Ergebnisse!$F$4/70+I76</f>
        <v>10.35</v>
      </c>
    </row>
    <row r="78" customFormat="false" ht="9.6" hidden="false" customHeight="true" outlineLevel="0" collapsed="false">
      <c r="A78" s="50" t="n">
        <f aca="false">Ergebnisse!$F$4/70+A77</f>
        <v>10.5</v>
      </c>
      <c r="B78" s="50" t="n">
        <f aca="false">A78/Ergebnisse!$F$4</f>
        <v>1</v>
      </c>
      <c r="C78" s="50" t="n">
        <f aca="false">(Ergebnisse!$F$4-A78)/Ergebnisse!$F$4</f>
        <v>0</v>
      </c>
      <c r="D78" s="53"/>
      <c r="E78" s="50" t="n">
        <f aca="false">((B78*C78)/2)*(Ergebnisse!$F$21*POWER(Ergebnisse!$F$4,2))</f>
        <v>0</v>
      </c>
      <c r="F78" s="50" t="n">
        <f aca="false">IF(Ergebnisse!$F$6&gt;Ergebnisse!$F$4,0,IF(A78&gt;Ergebnisse!$F$6,C78*Ergebnisse!$F$6*Ergebnisse!$F$5,B78*(Ergebnisse!$F$4-Ergebnisse!$F$6)*Ergebnisse!$F$5))</f>
        <v>0</v>
      </c>
      <c r="G78" s="50" t="n">
        <f aca="false">IF(Ergebnisse!$F$8&gt;Ergebnisse!$F$4,0,IF(A78&gt;Ergebnisse!$F$8,C78*Ergebnisse!$F$8*Ergebnisse!$F$7,B78*(Ergebnisse!$F$4-Ergebnisse!$F$8)*Ergebnisse!$F$7))</f>
        <v>0</v>
      </c>
      <c r="H78" s="50" t="n">
        <f aca="false">SUM(E78:G78)</f>
        <v>0</v>
      </c>
      <c r="I78" s="50" t="n">
        <f aca="false">Ergebnisse!$F$4/70+I77</f>
        <v>10.5</v>
      </c>
    </row>
  </sheetData>
  <sheetProtection sheet="false"/>
  <mergeCells count="4">
    <mergeCell ref="E1:F1"/>
    <mergeCell ref="E2:F2"/>
    <mergeCell ref="E3:F3"/>
    <mergeCell ref="E4:F4"/>
  </mergeCells>
  <printOptions headings="false" gridLines="false" gridLinesSet="true" horizontalCentered="false" verticalCentered="false"/>
  <pageMargins left="0.7" right="0.7" top="0.7875" bottom="0.78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&amp;C&amp;"Calibri,Bold"&amp;14Informatik 1 Übungen WS13/14 - Aufgabe 2</oddHeader>
    <oddFooter>&amp;C&amp;"Calibri,Bold"&amp;14 Robert Koller 1231868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Daham</cp:lastModifiedBy>
  <cp:lastPrinted>2013-11-10T21:17:48Z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