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package.relationships+xml" PartName="/xl/drawings/_rels/drawing3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image/jpeg" PartName="/xl/media/image1.jpe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package.relationships+xml" PartName="/xl/worksheets/_rels/sheet3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  <sheet name="Berechnungstabellen" sheetId="4" state="hidden" r:id="rId5"/>
  </sheets>
  <definedNames>
    <definedName function="false" hidden="false" localSheetId="2" name="_xlnm.Print_Area" vbProcedure="false">Momente!$A$1:$M$79</definedName>
    <definedName function="false" hidden="false" name="A" vbProcedure="false">'Eingabe QS'!$G$18</definedName>
    <definedName function="false" hidden="false" name="b" vbProcedure="false">'Eingabe QS'!$G$7</definedName>
    <definedName function="false" hidden="false" name="Biegespannung" vbProcedure="false">Ergebnisse!$G$24</definedName>
    <definedName function="false" hidden="false" name="EinzellastPZ1" vbProcedure="false">Ergebnisse!$G$7</definedName>
    <definedName function="false" hidden="false" name="Einzellast_PZ1" vbProcedure="false">Ergebnisse!$G$7</definedName>
    <definedName function="false" hidden="false" name="Einzellast_PZ2" vbProcedure="false">Ergebnisse!$G$11</definedName>
    <definedName function="false" hidden="false" name="h" vbProcedure="false">'Eingabe QS'!$G$5</definedName>
    <definedName function="false" hidden="false" name="Iy" vbProcedure="false">'Eingabe QS'!$G$20</definedName>
    <definedName function="false" hidden="false" name="LängeL" vbProcedure="false">Ergebnisse!$G$5</definedName>
    <definedName function="false" hidden="false" name="Mmax" vbProcedure="false">Ergebnisse!$G$22</definedName>
    <definedName function="false" hidden="false" name="Position_x1" vbProcedure="false">Ergebnisse!$G$9</definedName>
    <definedName function="false" hidden="false" name="Position_x2" vbProcedure="false">Ergebnisse!$G$13</definedName>
    <definedName function="false" hidden="false" name="qz" vbProcedure="false">'Eingabe QS'!$G$22</definedName>
    <definedName function="false" hidden="false" name="st" vbProcedure="false">'Eingabe QS'!$G$9</definedName>
    <definedName function="false" hidden="false" name="Summe_EGundAL" vbProcedure="false">Ergebnisse!$G$17</definedName>
    <definedName function="false" hidden="false" name="t" vbProcedure="false">'Eingabe QS'!$G$11</definedName>
    <definedName function="false" hidden="false" name="wichte" vbProcedure="false">'Eingabe QS'!$G$13</definedName>
    <definedName function="false" hidden="false" name="Xmmax" vbProcedure="false">Ergebnisse!$G$26</definedName>
    <definedName function="false" hidden="false" localSheetId="2" name="_xlnm.Print_Area" vbProcedure="false">Momente!$A$1:$M$79</definedName>
    <definedName function="false" hidden="false" localSheetId="2" name="_xlnm.Print_Area_0" vbProcedure="false">Momente!$A$1:$M$79</definedName>
    <definedName function="false" hidden="false" localSheetId="2" name="_xlnm.Print_Area_0_0" vbProcedure="false">Momente!$A$1:$M$79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<sst xmlns="http://schemas.openxmlformats.org/spreadsheetml/2006/main" count="91" uniqueCount="65">
  <si>
    <t>Einfache statische Berechnung eines Einfeldträgers (Brücke)</t>
  </si>
  <si>
    <t>Benutzerdefinierte Eingaben:</t>
  </si>
  <si>
    <t>Bitte geben Sie folgende Werte ein</t>
  </si>
  <si>
    <t>Gesamtlänge des Einfeldträgers</t>
  </si>
  <si>
    <t>L=</t>
  </si>
  <si>
    <t>[m]</t>
  </si>
  <si>
    <r>
      <t>Einzellast 1 P</t>
    </r>
    <r>
      <rPr>
        <vertAlign val="subscript"/>
        <sz val="11"/>
        <color rgb="FF000000"/>
        <rFont val="Arial"/>
        <family val="2"/>
        <charset val="1"/>
      </rPr>
      <t>Z1</t>
    </r>
  </si>
  <si>
    <r>
      <t>P</t>
    </r>
    <r>
      <rPr>
        <vertAlign val="subscript"/>
        <sz val="11"/>
        <color rgb="FF000000"/>
        <rFont val="Arial"/>
        <family val="2"/>
        <charset val="1"/>
      </rPr>
      <t>Z1</t>
    </r>
    <r>
      <rPr>
        <sz val="11"/>
        <color rgb="FF000000"/>
        <rFont val="Arial"/>
        <family val="2"/>
        <charset val="1"/>
      </rPr>
      <t>= </t>
    </r>
  </si>
  <si>
    <t>[kN]</t>
  </si>
  <si>
    <t>Position der Einzellast 1</t>
  </si>
  <si>
    <r>
      <t>x</t>
    </r>
    <r>
      <rPr>
        <vertAlign val="subscript"/>
        <sz val="11"/>
        <color rgb="FF000000"/>
        <rFont val="Arial"/>
        <family val="2"/>
        <charset val="1"/>
      </rPr>
      <t>1</t>
    </r>
    <r>
      <rPr>
        <sz val="11"/>
        <color rgb="FF000000"/>
        <rFont val="Arial"/>
        <family val="2"/>
        <charset val="1"/>
      </rPr>
      <t>=</t>
    </r>
  </si>
  <si>
    <r>
      <t>Einzellast 2 P</t>
    </r>
    <r>
      <rPr>
        <vertAlign val="subscript"/>
        <sz val="11"/>
        <color rgb="FF000000"/>
        <rFont val="Arial"/>
        <family val="2"/>
        <charset val="1"/>
      </rPr>
      <t>Z2</t>
    </r>
  </si>
  <si>
    <r>
      <t>P</t>
    </r>
    <r>
      <rPr>
        <vertAlign val="subscript"/>
        <sz val="11"/>
        <color rgb="FF000000"/>
        <rFont val="Arial"/>
        <family val="2"/>
        <charset val="1"/>
      </rPr>
      <t>Z2</t>
    </r>
    <r>
      <rPr>
        <sz val="11"/>
        <color rgb="FF000000"/>
        <rFont val="Arial"/>
        <family val="2"/>
        <charset val="1"/>
      </rPr>
      <t>= </t>
    </r>
  </si>
  <si>
    <t>Position der Einzellast 2</t>
  </si>
  <si>
    <r>
      <t>x</t>
    </r>
    <r>
      <rPr>
        <vertAlign val="subscript"/>
        <sz val="11"/>
        <color rgb="FF000000"/>
        <rFont val="Arial"/>
        <family val="2"/>
        <charset val="1"/>
      </rPr>
      <t>2</t>
    </r>
    <r>
      <rPr>
        <sz val="11"/>
        <color rgb="FF000000"/>
        <rFont val="Arial"/>
        <family val="2"/>
        <charset val="1"/>
      </rPr>
      <t>=</t>
    </r>
  </si>
  <si>
    <t>Summe aus Eigengewicht und Auflast (3 kN/m)</t>
  </si>
  <si>
    <r>
      <t>q</t>
    </r>
    <r>
      <rPr>
        <vertAlign val="subscript"/>
        <sz val="11"/>
        <color rgb="FF000000"/>
        <rFont val="Arial"/>
        <family val="2"/>
        <charset val="1"/>
      </rPr>
      <t>Z</t>
    </r>
    <r>
      <rPr>
        <sz val="11"/>
        <color rgb="FF000000"/>
        <rFont val="Arial"/>
        <family val="2"/>
        <charset val="1"/>
      </rPr>
      <t> + p</t>
    </r>
    <r>
      <rPr>
        <vertAlign val="subscript"/>
        <sz val="11"/>
        <color rgb="FF000000"/>
        <rFont val="Arial"/>
        <family val="2"/>
        <charset val="1"/>
      </rPr>
      <t>Z</t>
    </r>
    <r>
      <rPr>
        <sz val="11"/>
        <color rgb="FF000000"/>
        <rFont val="Arial"/>
        <family val="2"/>
        <charset val="1"/>
      </rPr>
      <t>=</t>
    </r>
  </si>
  <si>
    <t>[kN/m]</t>
  </si>
  <si>
    <t>Ergebnisse</t>
  </si>
  <si>
    <t>Maximales Moment</t>
  </si>
  <si>
    <t>[kNm]</t>
  </si>
  <si>
    <t>dazugehörige Biegespannung</t>
  </si>
  <si>
    <t>[N/mm²]</t>
  </si>
  <si>
    <t>an der Stelle</t>
  </si>
  <si>
    <t>Berechnung querschnittsabhängiger Werte</t>
  </si>
  <si>
    <t> (Eingabe gemäß untenstehender Skizze):</t>
  </si>
  <si>
    <t>Höhe</t>
  </si>
  <si>
    <t>h=</t>
  </si>
  <si>
    <t>[mm]</t>
  </si>
  <si>
    <t>Breite</t>
  </si>
  <si>
    <t>b=</t>
  </si>
  <si>
    <t>Stegdicke</t>
  </si>
  <si>
    <t>s=</t>
  </si>
  <si>
    <t>Flanschdicke</t>
  </si>
  <si>
    <t>t=</t>
  </si>
  <si>
    <t>Wichte des Materials</t>
  </si>
  <si>
    <r>
      <t>g</t>
    </r>
    <r>
      <rPr>
        <sz val="11"/>
        <color rgb="FF000000"/>
        <rFont val="Arial"/>
        <family val="2"/>
        <charset val="1"/>
      </rPr>
      <t>=</t>
    </r>
  </si>
  <si>
    <t>[kN/m³]</t>
  </si>
  <si>
    <t>Ergebnisse:</t>
  </si>
  <si>
    <t>Fläche des Querschnittes</t>
  </si>
  <si>
    <t>A=</t>
  </si>
  <si>
    <t>[mm²]</t>
  </si>
  <si>
    <t>Flächenträgheitsmoment um y-y</t>
  </si>
  <si>
    <r>
      <t>I</t>
    </r>
    <r>
      <rPr>
        <vertAlign val="subscript"/>
        <sz val="11"/>
        <color rgb="FF000000"/>
        <rFont val="Arial"/>
        <family val="2"/>
        <charset val="1"/>
      </rPr>
      <t>Y</t>
    </r>
    <r>
      <rPr>
        <sz val="11"/>
        <color rgb="FF000000"/>
        <rFont val="Arial"/>
        <family val="2"/>
        <charset val="1"/>
      </rPr>
      <t>=</t>
    </r>
  </si>
  <si>
    <r>
      <t>[mm</t>
    </r>
    <r>
      <rPr>
        <vertAlign val="superscript"/>
        <sz val="11"/>
        <color rgb="FF000000"/>
        <rFont val="Arial"/>
        <family val="2"/>
        <charset val="1"/>
      </rPr>
      <t>4</t>
    </r>
    <r>
      <rPr>
        <sz val="11"/>
        <color rgb="FF000000"/>
        <rFont val="Arial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</si>
  <si>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</si>
  <si>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Arial"/>
        <family val="2"/>
        <charset val="1"/>
      </rPr>
      <t>Z</t>
    </r>
    <r>
      <rPr>
        <sz val="11"/>
        <color rgb="FF000000"/>
        <rFont val="Arial"/>
        <family val="2"/>
        <charset val="1"/>
      </rPr>
      <t>=</t>
    </r>
  </si>
  <si>
    <r>
      <t>Position der Einzellast 1 x</t>
    </r>
    <r>
      <rPr>
        <vertAlign val="subscript"/>
        <sz val="9"/>
        <color rgb="FF000000"/>
        <rFont val="Arial"/>
        <family val="2"/>
        <charset val="1"/>
      </rPr>
      <t>1</t>
    </r>
  </si>
  <si>
    <r>
      <t>Position der Einzellast 2 x</t>
    </r>
    <r>
      <rPr>
        <vertAlign val="subscript"/>
        <sz val="9"/>
        <color rgb="FF000000"/>
        <rFont val="Arial"/>
        <family val="2"/>
        <charset val="1"/>
      </rPr>
      <t>2</t>
    </r>
  </si>
  <si>
    <t>Gesamtlänge
Einfeldträger</t>
  </si>
  <si>
    <r>
      <t>Eigengewicht &amp; Auflast q</t>
    </r>
    <r>
      <rPr>
        <vertAlign val="subscript"/>
        <sz val="9"/>
        <color rgb="FF000000"/>
        <rFont val="Arial"/>
        <family val="2"/>
        <charset val="1"/>
      </rPr>
      <t>Z</t>
    </r>
    <r>
      <rPr>
        <sz val="9"/>
        <color rgb="FF000000"/>
        <rFont val="Arial"/>
        <family val="2"/>
        <charset val="1"/>
      </rPr>
      <t> + p</t>
    </r>
    <r>
      <rPr>
        <vertAlign val="subscript"/>
        <sz val="9"/>
        <color rgb="FF000000"/>
        <rFont val="Arial"/>
        <family val="2"/>
        <charset val="1"/>
      </rPr>
      <t>Z</t>
    </r>
  </si>
  <si>
    <r>
      <t>Einzellast 1
P</t>
    </r>
    <r>
      <rPr>
        <vertAlign val="subscript"/>
        <sz val="9"/>
        <color rgb="FF000000"/>
        <rFont val="Arial"/>
        <family val="2"/>
        <charset val="1"/>
      </rPr>
      <t>Z1</t>
    </r>
  </si>
  <si>
    <r>
      <t>Einzellast 2
P</t>
    </r>
    <r>
      <rPr>
        <vertAlign val="subscript"/>
        <sz val="9"/>
        <color rgb="FF000000"/>
        <rFont val="Arial"/>
        <family val="2"/>
        <charset val="1"/>
      </rPr>
      <t>Z2</t>
    </r>
  </si>
  <si>
    <t>x</t>
  </si>
  <si>
    <t>x/L</t>
  </si>
  <si>
    <t>(L-x)/L</t>
  </si>
  <si>
    <r>
      <t>M</t>
    </r>
    <r>
      <rPr>
        <vertAlign val="subscript"/>
        <sz val="11"/>
        <color rgb="FF000000"/>
        <rFont val="Arial"/>
        <family val="2"/>
        <charset val="1"/>
      </rPr>
      <t>d</t>
    </r>
  </si>
  <si>
    <r>
      <t>M</t>
    </r>
    <r>
      <rPr>
        <vertAlign val="subscript"/>
        <sz val="11"/>
        <color rgb="FF000000"/>
        <rFont val="Arial"/>
        <family val="2"/>
        <charset val="1"/>
      </rPr>
      <t>Z1</t>
    </r>
  </si>
  <si>
    <r>
      <t>M</t>
    </r>
    <r>
      <rPr>
        <vertAlign val="subscript"/>
        <sz val="11"/>
        <color rgb="FF000000"/>
        <rFont val="Arial"/>
        <family val="2"/>
        <charset val="1"/>
      </rPr>
      <t>Z2</t>
    </r>
  </si>
  <si>
    <r>
      <t>M</t>
    </r>
    <r>
      <rPr>
        <vertAlign val="subscript"/>
        <sz val="11"/>
        <color rgb="FF000000"/>
        <rFont val="Arial"/>
        <family val="2"/>
        <charset val="1"/>
      </rPr>
      <t>ges</t>
    </r>
  </si>
  <si>
    <t>Moment</t>
  </si>
  <si>
    <t>Position x</t>
  </si>
  <si>
    <t>maximales Moment</t>
  </si>
  <si>
    <t>maximales negative Moment</t>
  </si>
  <si>
    <t>=Betrag vom max. neg. Moment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</si>
</sst>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"/>
    <numFmt numFmtId="166" formatCode="0.0"/>
    <numFmt numFmtId="167" formatCode="#,##0"/>
    <numFmt numFmtId="168" formatCode="0.00&quot; [kNm]&quot;"/>
    <numFmt numFmtId="169" formatCode="0.00&quot; [m]&quot;"/>
  </numFmts>
  <fonts count="2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5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i val="true"/>
      <sz val="11"/>
      <color rgb="FF000000"/>
      <name val="Arial"/>
      <family val="2"/>
      <charset val="1"/>
    </font>
    <font>
      <b val="true"/>
      <sz val="13"/>
      <color rgb="FF000000"/>
      <name val="Arial"/>
      <family val="2"/>
      <charset val="1"/>
    </font>
    <font>
      <sz val="11"/>
      <color rgb="FFFFFFFF"/>
      <name val="Arial"/>
      <family val="2"/>
      <charset val="1"/>
    </font>
    <font>
      <sz val="11"/>
      <color rgb="FF006100"/>
      <name val="Calibri"/>
      <family val="2"/>
      <charset val="1"/>
    </font>
    <font>
      <sz val="11"/>
      <name val="Arial"/>
      <family val="2"/>
      <charset val="1"/>
    </font>
    <font>
      <sz val="9"/>
      <color rgb="FFFF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0"/>
      <name val="Arial"/>
      <family val="2"/>
    </font>
    <font>
      <b val="true"/>
      <sz val="10"/>
      <color rgb="FF000000"/>
      <name val="Calibri"/>
      <family val="2"/>
    </font>
    <font>
      <sz val="11"/>
      <color rgb="FF000000"/>
      <name val="GreekC"/>
      <family val="0"/>
      <charset val="1"/>
    </font>
    <font>
      <vertAlign val="superscript"/>
      <sz val="11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vertAlign val="subscript"/>
      <sz val="9"/>
      <color rgb="FF000000"/>
      <name val="Arial"/>
      <family val="2"/>
      <charset val="1"/>
    </font>
    <font>
      <b val="true"/>
      <sz val="16"/>
      <color rgb="FF000000"/>
      <name val="Arial"/>
      <family val="2"/>
      <charset val="1"/>
    </font>
    <font>
      <b val="true"/>
      <sz val="14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D9D9D9"/>
      </patternFill>
    </fill>
    <fill>
      <patternFill patternType="solid">
        <fgColor rgb="FFD9D9D9"/>
        <bgColor rgb="FFC6EFCE"/>
      </patternFill>
    </fill>
    <fill>
      <patternFill patternType="solid">
        <fgColor rgb="FFBFBFBF"/>
        <bgColor rgb="FFC3D69B"/>
      </patternFill>
    </fill>
    <fill>
      <patternFill patternType="solid">
        <fgColor rgb="FFC3D69B"/>
        <bgColor rgb="FFBFBFBF"/>
      </patternFill>
    </fill>
    <fill>
      <patternFill patternType="solid">
        <fgColor rgb="FFA6A6A6"/>
        <bgColor rgb="FFBFBFBF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</cellStyleXfs>
  <cellXfs count="7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3" borderId="3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8" fillId="0" borderId="4" xfId="0" applyFont="true" applyBorder="true" applyAlignment="true" applyProtection="true">
      <alignment horizontal="general" vertical="center" textRotation="90" wrapText="false" indent="0" shrinkToFit="false"/>
      <protection locked="false" hidden="false"/>
    </xf>
    <xf numFmtId="164" fontId="5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7" xfId="0" applyFont="true" applyBorder="true" applyAlignment="true" applyProtection="true">
      <alignment horizontal="general" vertical="center" textRotation="90" wrapText="false" indent="0" shrinkToFit="false"/>
      <protection locked="false" hidden="false"/>
    </xf>
    <xf numFmtId="164" fontId="5" fillId="0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9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1" fillId="4" borderId="1" xfId="2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0" borderId="1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2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5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11" xfId="0" applyFont="true" applyBorder="true" applyAlignment="true" applyProtection="true">
      <alignment horizontal="general" vertical="center" textRotation="90" wrapText="false" indent="0" shrinkToFit="false"/>
      <protection locked="false" hidden="false"/>
    </xf>
    <xf numFmtId="164" fontId="5" fillId="0" borderId="1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1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0" xfId="0" applyFont="true" applyBorder="true" applyAlignment="true" applyProtection="true">
      <alignment horizontal="general" vertical="center" textRotation="90" wrapText="false" indent="0" shrinkToFit="false"/>
      <protection locked="false" hidden="false"/>
    </xf>
    <xf numFmtId="164" fontId="5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5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5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5" fillId="4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1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5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5" borderId="3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5" fillId="0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5" fillId="5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6" fontId="11" fillId="4" borderId="1" xfId="2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5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6" fillId="0" borderId="9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5" fillId="0" borderId="12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5" fillId="0" borderId="1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5" borderId="1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5" borderId="14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6" fillId="5" borderId="3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7" fontId="5" fillId="5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5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8" fillId="6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0" xfId="0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5" fillId="6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5" fillId="0" borderId="17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6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5" fillId="6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6" borderId="1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5" fillId="6" borderId="1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5" fillId="0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5" fillId="3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5" fillId="0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0" fillId="5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1" fillId="0" borderId="2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8" fontId="21" fillId="0" borderId="2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1" fillId="0" borderId="22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9" fontId="21" fillId="0" borderId="2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5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2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2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23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5" fontId="22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5" fontId="2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23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fals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3"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  <border diagonalUp="false" diagonalDown="false">
        <left style="thin"/>
        <right style="thin"/>
        <top style="thin"/>
        <bottom style="thin"/>
        <diagonal/>
      </border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  <border diagonalUp="false" diagonalDown="false">
        <left style="thin"/>
        <right style="thin"/>
        <top style="thin"/>
        <bottom style="thin"/>
        <diagonal/>
      </border>
    </dxf>
    <dxf>
      <font>
        <sz val="11"/>
        <color rgb="FF000000"/>
        <name val="Calibri"/>
        <family val="2"/>
        <charset val="1"/>
      </font>
      <fill>
        <patternFill>
          <bgColor rgb="FF93CDDD"/>
        </patternFill>
      </fill>
      <border diagonalUp="false" diagonalDown="false">
        <left style="thin"/>
        <right style="thin"/>
        <top style="thin"/>
        <bottom style="thin"/>
        <diagonal/>
      </border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BFBFBF"/>
      <rgbColor rgb="FF878787"/>
      <rgbColor rgb="FF9999FF"/>
      <rgbColor rgb="FFBE4B48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3CDDD"/>
      <rgbColor rgb="FFFF99CC"/>
      <rgbColor rgb="FFCC99FF"/>
      <rgbColor rgb="FFC3D69B"/>
      <rgbColor rgb="FF4A7EBB"/>
      <rgbColor rgb="FF33CCCC"/>
      <rgbColor rgb="FF98B855"/>
      <rgbColor rgb="FFFFCC00"/>
      <rgbColor rgb="FFFF9900"/>
      <rgbColor rgb="FFFF6600"/>
      <rgbColor rgb="FF7D5FA0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worksheets/sheet4.xml" Type="http://schemas.openxmlformats.org/officeDocument/2006/relationships/worksheet"/>
<Relationship Id="rId6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"Md [kNm]"</c:f>
              <c:strCache>
                <c:ptCount val="1"/>
                <c:pt idx="0">
                  <c:v>Md [kNm]</c:v>
                </c:pt>
              </c:strCache>
            </c:strRef>
          </c:tx>
          <c:spPr>
            <a:solidFill>
              <a:srgbClr val="4a7ebb"/>
            </a:solidFill>
            <a:ln w="1908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momente!$E$7:$E$77</c:f>
              <c:numCache>
                <c:formatCode>General</c:formatCode>
                <c:ptCount val="71"/>
                <c:pt idx="0">
                  <c:v>0</c:v>
                </c:pt>
                <c:pt idx="1">
                  <c:v>3438.7875</c:v>
                </c:pt>
                <c:pt idx="2">
                  <c:v>6777.9</c:v>
                </c:pt>
                <c:pt idx="3">
                  <c:v>10017.3375</c:v>
                </c:pt>
                <c:pt idx="4">
                  <c:v>13157.1</c:v>
                </c:pt>
                <c:pt idx="5">
                  <c:v>16197.1875</c:v>
                </c:pt>
                <c:pt idx="6">
                  <c:v>19137.6</c:v>
                </c:pt>
                <c:pt idx="7">
                  <c:v>21978.3375</c:v>
                </c:pt>
                <c:pt idx="8">
                  <c:v>24719.4</c:v>
                </c:pt>
                <c:pt idx="9">
                  <c:v>27360.7875</c:v>
                </c:pt>
                <c:pt idx="10">
                  <c:v>29902.5</c:v>
                </c:pt>
                <c:pt idx="11">
                  <c:v>32344.5375</c:v>
                </c:pt>
                <c:pt idx="12">
                  <c:v>34686.9</c:v>
                </c:pt>
                <c:pt idx="13">
                  <c:v>36929.5875</c:v>
                </c:pt>
                <c:pt idx="14">
                  <c:v>39072.6</c:v>
                </c:pt>
                <c:pt idx="15">
                  <c:v>41115.9375</c:v>
                </c:pt>
                <c:pt idx="16">
                  <c:v>43059.6</c:v>
                </c:pt>
                <c:pt idx="17">
                  <c:v>44903.5875</c:v>
                </c:pt>
                <c:pt idx="18">
                  <c:v>46647.9</c:v>
                </c:pt>
                <c:pt idx="19">
                  <c:v>48292.5375</c:v>
                </c:pt>
                <c:pt idx="20">
                  <c:v>49837.5</c:v>
                </c:pt>
                <c:pt idx="21">
                  <c:v>51282.7875</c:v>
                </c:pt>
                <c:pt idx="22">
                  <c:v>52628.4</c:v>
                </c:pt>
                <c:pt idx="23">
                  <c:v>53874.3375</c:v>
                </c:pt>
                <c:pt idx="24">
                  <c:v>55020.6</c:v>
                </c:pt>
                <c:pt idx="25">
                  <c:v>56067.1875</c:v>
                </c:pt>
                <c:pt idx="26">
                  <c:v>57014.1</c:v>
                </c:pt>
                <c:pt idx="27">
                  <c:v>57861.3375</c:v>
                </c:pt>
                <c:pt idx="28">
                  <c:v>58608.9</c:v>
                </c:pt>
                <c:pt idx="29">
                  <c:v>59256.7875</c:v>
                </c:pt>
                <c:pt idx="30">
                  <c:v>59805</c:v>
                </c:pt>
                <c:pt idx="31">
                  <c:v>60253.5375</c:v>
                </c:pt>
                <c:pt idx="32">
                  <c:v>60602.4</c:v>
                </c:pt>
                <c:pt idx="33">
                  <c:v>60851.5875</c:v>
                </c:pt>
                <c:pt idx="34">
                  <c:v>61001.1</c:v>
                </c:pt>
                <c:pt idx="35">
                  <c:v>61050.9375</c:v>
                </c:pt>
                <c:pt idx="36">
                  <c:v>61001.1</c:v>
                </c:pt>
                <c:pt idx="37">
                  <c:v>60851.5875</c:v>
                </c:pt>
                <c:pt idx="38">
                  <c:v>60602.4</c:v>
                </c:pt>
                <c:pt idx="39">
                  <c:v>60253.5375</c:v>
                </c:pt>
                <c:pt idx="40">
                  <c:v>59805</c:v>
                </c:pt>
                <c:pt idx="41">
                  <c:v>59256.7875</c:v>
                </c:pt>
                <c:pt idx="42">
                  <c:v>58608.9</c:v>
                </c:pt>
                <c:pt idx="43">
                  <c:v>57861.3375</c:v>
                </c:pt>
                <c:pt idx="44">
                  <c:v>57014.1</c:v>
                </c:pt>
                <c:pt idx="45">
                  <c:v>56067.1875</c:v>
                </c:pt>
                <c:pt idx="46">
                  <c:v>55020.6</c:v>
                </c:pt>
                <c:pt idx="47">
                  <c:v>53874.3375</c:v>
                </c:pt>
                <c:pt idx="48">
                  <c:v>52628.3999999999</c:v>
                </c:pt>
                <c:pt idx="49">
                  <c:v>51282.7874999999</c:v>
                </c:pt>
                <c:pt idx="50">
                  <c:v>49837.4999999999</c:v>
                </c:pt>
                <c:pt idx="51">
                  <c:v>48292.5374999999</c:v>
                </c:pt>
                <c:pt idx="52">
                  <c:v>46647.8999999999</c:v>
                </c:pt>
                <c:pt idx="53">
                  <c:v>44903.5874999999</c:v>
                </c:pt>
                <c:pt idx="54">
                  <c:v>43059.5999999999</c:v>
                </c:pt>
                <c:pt idx="55">
                  <c:v>41115.9374999999</c:v>
                </c:pt>
                <c:pt idx="56">
                  <c:v>39072.5999999999</c:v>
                </c:pt>
                <c:pt idx="57">
                  <c:v>36929.5874999999</c:v>
                </c:pt>
                <c:pt idx="58">
                  <c:v>34686.8999999998</c:v>
                </c:pt>
                <c:pt idx="59">
                  <c:v>32344.5374999998</c:v>
                </c:pt>
                <c:pt idx="60">
                  <c:v>29902.4999999998</c:v>
                </c:pt>
                <c:pt idx="61">
                  <c:v>27360.7874999998</c:v>
                </c:pt>
                <c:pt idx="62">
                  <c:v>24719.3999999998</c:v>
                </c:pt>
                <c:pt idx="63">
                  <c:v>21978.3374999998</c:v>
                </c:pt>
                <c:pt idx="64">
                  <c:v>19137.5999999998</c:v>
                </c:pt>
                <c:pt idx="65">
                  <c:v>16197.1874999998</c:v>
                </c:pt>
                <c:pt idx="66">
                  <c:v>13157.0999999997</c:v>
                </c:pt>
                <c:pt idx="67">
                  <c:v>10017.3374999997</c:v>
                </c:pt>
                <c:pt idx="68">
                  <c:v>6777.8999999997</c:v>
                </c:pt>
                <c:pt idx="69">
                  <c:v>3438.78749999969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"Mz1 [kNm]"</c:f>
              <c:strCache>
                <c:ptCount val="1"/>
                <c:pt idx="0">
                  <c:v>Mz1 [kNm]</c:v>
                </c:pt>
              </c:strCache>
            </c:strRef>
          </c:tx>
          <c:spPr>
            <a:solidFill>
              <a:srgbClr val="be4b48"/>
            </a:solidFill>
            <a:ln w="1908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momente!$F$7:$F$77</c:f>
              <c:numCache>
                <c:formatCode>General</c:formatCode>
                <c:ptCount val="7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1380</c:v>
                </c:pt>
                <c:pt idx="48">
                  <c:v>1320</c:v>
                </c:pt>
                <c:pt idx="49">
                  <c:v>1260</c:v>
                </c:pt>
                <c:pt idx="50">
                  <c:v>1200</c:v>
                </c:pt>
                <c:pt idx="51">
                  <c:v>1140</c:v>
                </c:pt>
                <c:pt idx="52">
                  <c:v>1080</c:v>
                </c:pt>
                <c:pt idx="53">
                  <c:v>1020</c:v>
                </c:pt>
                <c:pt idx="54">
                  <c:v>959.999999999997</c:v>
                </c:pt>
                <c:pt idx="55">
                  <c:v>899.999999999996</c:v>
                </c:pt>
                <c:pt idx="56">
                  <c:v>839.999999999996</c:v>
                </c:pt>
                <c:pt idx="57">
                  <c:v>779.999999999996</c:v>
                </c:pt>
                <c:pt idx="58">
                  <c:v>719.999999999996</c:v>
                </c:pt>
                <c:pt idx="59">
                  <c:v>659.999999999996</c:v>
                </c:pt>
                <c:pt idx="60">
                  <c:v>599.999999999996</c:v>
                </c:pt>
                <c:pt idx="61">
                  <c:v>539.999999999996</c:v>
                </c:pt>
                <c:pt idx="62">
                  <c:v>479.999999999995</c:v>
                </c:pt>
                <c:pt idx="63">
                  <c:v>419.999999999995</c:v>
                </c:pt>
                <c:pt idx="64">
                  <c:v>359.999999999995</c:v>
                </c:pt>
                <c:pt idx="65">
                  <c:v>299.999999999995</c:v>
                </c:pt>
                <c:pt idx="66">
                  <c:v>239.999999999995</c:v>
                </c:pt>
                <c:pt idx="67">
                  <c:v>179.999999999995</c:v>
                </c:pt>
                <c:pt idx="68">
                  <c:v>119.999999999995</c:v>
                </c:pt>
                <c:pt idx="69">
                  <c:v>59.9999999999945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"Mz2 [kNm]"</c:f>
              <c:strCache>
                <c:ptCount val="1"/>
                <c:pt idx="0">
                  <c:v>Mz2 [kNm]</c:v>
                </c:pt>
              </c:strCache>
            </c:strRef>
          </c:tx>
          <c:spPr>
            <a:solidFill>
              <a:srgbClr val="98b855"/>
            </a:solidFill>
            <a:ln w="1908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momente!$G$7:$G$77</c:f>
              <c:numCache>
                <c:formatCode>General</c:formatCode>
                <c:ptCount val="71"/>
                <c:pt idx="0">
                  <c:v>0</c:v>
                </c:pt>
                <c:pt idx="1">
                  <c:v>71.4285714285712</c:v>
                </c:pt>
                <c:pt idx="2">
                  <c:v>142.857142857142</c:v>
                </c:pt>
                <c:pt idx="3">
                  <c:v>214.285714285713</c:v>
                </c:pt>
                <c:pt idx="4">
                  <c:v>285.714285714285</c:v>
                </c:pt>
                <c:pt idx="5">
                  <c:v>357.142857142856</c:v>
                </c:pt>
                <c:pt idx="6">
                  <c:v>428.571428571427</c:v>
                </c:pt>
                <c:pt idx="7">
                  <c:v>499.999999999998</c:v>
                </c:pt>
                <c:pt idx="8">
                  <c:v>571.428571428569</c:v>
                </c:pt>
                <c:pt idx="9">
                  <c:v>642.857142857141</c:v>
                </c:pt>
                <c:pt idx="10">
                  <c:v>714.285714285712</c:v>
                </c:pt>
                <c:pt idx="11">
                  <c:v>785.714285714283</c:v>
                </c:pt>
                <c:pt idx="12">
                  <c:v>857.142857142854</c:v>
                </c:pt>
                <c:pt idx="13">
                  <c:v>928.571428571425</c:v>
                </c:pt>
                <c:pt idx="14">
                  <c:v>999.999999999996</c:v>
                </c:pt>
                <c:pt idx="15">
                  <c:v>1071.42857142857</c:v>
                </c:pt>
                <c:pt idx="16">
                  <c:v>1142.85714285714</c:v>
                </c:pt>
                <c:pt idx="17">
                  <c:v>1214.28571428571</c:v>
                </c:pt>
                <c:pt idx="18">
                  <c:v>1285.71428571428</c:v>
                </c:pt>
                <c:pt idx="19">
                  <c:v>1357.14285714285</c:v>
                </c:pt>
                <c:pt idx="20">
                  <c:v>1428.57142857142</c:v>
                </c:pt>
                <c:pt idx="21">
                  <c:v>1499.99999999999</c:v>
                </c:pt>
                <c:pt idx="22">
                  <c:v>1571.42857142857</c:v>
                </c:pt>
                <c:pt idx="23">
                  <c:v>1642.85714285714</c:v>
                </c:pt>
                <c:pt idx="24">
                  <c:v>1714.28571428571</c:v>
                </c:pt>
                <c:pt idx="25">
                  <c:v>1785.71428571428</c:v>
                </c:pt>
                <c:pt idx="26">
                  <c:v>1857.14285714285</c:v>
                </c:pt>
                <c:pt idx="27">
                  <c:v>1928.57142857142</c:v>
                </c:pt>
                <c:pt idx="28">
                  <c:v>1999.99999999999</c:v>
                </c:pt>
                <c:pt idx="29">
                  <c:v>2071.42857142856</c:v>
                </c:pt>
                <c:pt idx="30">
                  <c:v>2142.85714285714</c:v>
                </c:pt>
                <c:pt idx="31">
                  <c:v>2214.28571428571</c:v>
                </c:pt>
                <c:pt idx="32">
                  <c:v>2285.71428571428</c:v>
                </c:pt>
                <c:pt idx="33">
                  <c:v>2357.14285714285</c:v>
                </c:pt>
                <c:pt idx="34">
                  <c:v>2428.57142857142</c:v>
                </c:pt>
                <c:pt idx="35">
                  <c:v>2499.99999999999</c:v>
                </c:pt>
                <c:pt idx="36">
                  <c:v>2571.42857142856</c:v>
                </c:pt>
                <c:pt idx="37">
                  <c:v>2642.85714285713</c:v>
                </c:pt>
                <c:pt idx="38">
                  <c:v>2714.28571428571</c:v>
                </c:pt>
                <c:pt idx="39">
                  <c:v>2785.71428571428</c:v>
                </c:pt>
                <c:pt idx="40">
                  <c:v>2857.14285714285</c:v>
                </c:pt>
                <c:pt idx="41">
                  <c:v>2928.57142857142</c:v>
                </c:pt>
                <c:pt idx="42">
                  <c:v>2999.99999999999</c:v>
                </c:pt>
                <c:pt idx="43">
                  <c:v>3071.42857142856</c:v>
                </c:pt>
                <c:pt idx="44">
                  <c:v>3142.85714285713</c:v>
                </c:pt>
                <c:pt idx="45">
                  <c:v>3214.28571428571</c:v>
                </c:pt>
                <c:pt idx="46">
                  <c:v>3285.71428571428</c:v>
                </c:pt>
                <c:pt idx="47">
                  <c:v>3357.14285714285</c:v>
                </c:pt>
                <c:pt idx="48">
                  <c:v>3428.57142857142</c:v>
                </c:pt>
                <c:pt idx="49">
                  <c:v>3499.99999999999</c:v>
                </c:pt>
                <c:pt idx="50">
                  <c:v>3571.42857142856</c:v>
                </c:pt>
                <c:pt idx="51">
                  <c:v>3642.85714285713</c:v>
                </c:pt>
                <c:pt idx="52">
                  <c:v>3714.2857142857</c:v>
                </c:pt>
                <c:pt idx="53">
                  <c:v>3785.71428571428</c:v>
                </c:pt>
                <c:pt idx="54">
                  <c:v>3857.14285714285</c:v>
                </c:pt>
                <c:pt idx="55">
                  <c:v>3928.57142857142</c:v>
                </c:pt>
                <c:pt idx="56">
                  <c:v>3999.99999999999</c:v>
                </c:pt>
                <c:pt idx="57">
                  <c:v>4071.42857142856</c:v>
                </c:pt>
                <c:pt idx="58">
                  <c:v>4142.85714285713</c:v>
                </c:pt>
                <c:pt idx="59">
                  <c:v>4214.2857142857</c:v>
                </c:pt>
                <c:pt idx="60">
                  <c:v>4285.71428571428</c:v>
                </c:pt>
                <c:pt idx="61">
                  <c:v>4357.14285714285</c:v>
                </c:pt>
                <c:pt idx="62">
                  <c:v>4428.57142857142</c:v>
                </c:pt>
                <c:pt idx="63">
                  <c:v>4499.99999999999</c:v>
                </c:pt>
                <c:pt idx="64">
                  <c:v>4571.42857142856</c:v>
                </c:pt>
                <c:pt idx="65">
                  <c:v>4642.85714285713</c:v>
                </c:pt>
                <c:pt idx="66">
                  <c:v>4714.2857142857</c:v>
                </c:pt>
                <c:pt idx="67">
                  <c:v>4785.71428571428</c:v>
                </c:pt>
                <c:pt idx="68">
                  <c:v>4857.14285714285</c:v>
                </c:pt>
                <c:pt idx="69">
                  <c:v>4928.57142857142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"Mges [kNm]"</c:f>
              <c:strCache>
                <c:ptCount val="1"/>
                <c:pt idx="0">
                  <c:v>Mges [kNm]</c:v>
                </c:pt>
              </c:strCache>
            </c:strRef>
          </c:tx>
          <c:spPr>
            <a:solidFill>
              <a:srgbClr val="7d5fa0"/>
            </a:solidFill>
            <a:ln w="34920">
              <a:solidFill>
                <a:srgbClr val="7d5fa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momente!$H$7:$H$77</c:f>
              <c:numCache>
                <c:formatCode>General</c:formatCode>
                <c:ptCount val="71"/>
                <c:pt idx="0">
                  <c:v>0</c:v>
                </c:pt>
                <c:pt idx="1">
                  <c:v>3540.21607142857</c:v>
                </c:pt>
                <c:pt idx="2">
                  <c:v>6980.75714285714</c:v>
                </c:pt>
                <c:pt idx="3">
                  <c:v>10321.6232142857</c:v>
                </c:pt>
                <c:pt idx="4">
                  <c:v>13562.8142857143</c:v>
                </c:pt>
                <c:pt idx="5">
                  <c:v>16704.3303571429</c:v>
                </c:pt>
                <c:pt idx="6">
                  <c:v>19746.1714285714</c:v>
                </c:pt>
                <c:pt idx="7">
                  <c:v>22688.3375</c:v>
                </c:pt>
                <c:pt idx="8">
                  <c:v>25530.8285714286</c:v>
                </c:pt>
                <c:pt idx="9">
                  <c:v>28273.6446428571</c:v>
                </c:pt>
                <c:pt idx="10">
                  <c:v>30916.7857142857</c:v>
                </c:pt>
                <c:pt idx="11">
                  <c:v>33460.2517857143</c:v>
                </c:pt>
                <c:pt idx="12">
                  <c:v>35904.0428571428</c:v>
                </c:pt>
                <c:pt idx="13">
                  <c:v>38248.1589285714</c:v>
                </c:pt>
                <c:pt idx="14">
                  <c:v>40492.6</c:v>
                </c:pt>
                <c:pt idx="15">
                  <c:v>42637.3660714286</c:v>
                </c:pt>
                <c:pt idx="16">
                  <c:v>44682.4571428571</c:v>
                </c:pt>
                <c:pt idx="17">
                  <c:v>46627.8732142857</c:v>
                </c:pt>
                <c:pt idx="18">
                  <c:v>48473.6142857143</c:v>
                </c:pt>
                <c:pt idx="19">
                  <c:v>50219.6803571429</c:v>
                </c:pt>
                <c:pt idx="20">
                  <c:v>51866.0714285714</c:v>
                </c:pt>
                <c:pt idx="21">
                  <c:v>53412.7875</c:v>
                </c:pt>
                <c:pt idx="22">
                  <c:v>54859.8285714286</c:v>
                </c:pt>
                <c:pt idx="23">
                  <c:v>56207.1946428571</c:v>
                </c:pt>
                <c:pt idx="24">
                  <c:v>57454.8857142857</c:v>
                </c:pt>
                <c:pt idx="25">
                  <c:v>58602.9017857143</c:v>
                </c:pt>
                <c:pt idx="26">
                  <c:v>59651.2428571428</c:v>
                </c:pt>
                <c:pt idx="27">
                  <c:v>60599.9089285714</c:v>
                </c:pt>
                <c:pt idx="28">
                  <c:v>61448.9</c:v>
                </c:pt>
                <c:pt idx="29">
                  <c:v>62198.2160714286</c:v>
                </c:pt>
                <c:pt idx="30">
                  <c:v>62847.8571428571</c:v>
                </c:pt>
                <c:pt idx="31">
                  <c:v>63397.8232142857</c:v>
                </c:pt>
                <c:pt idx="32">
                  <c:v>63848.1142857143</c:v>
                </c:pt>
                <c:pt idx="33">
                  <c:v>64198.7303571429</c:v>
                </c:pt>
                <c:pt idx="34">
                  <c:v>64449.6714285714</c:v>
                </c:pt>
                <c:pt idx="35">
                  <c:v>64600.9375</c:v>
                </c:pt>
                <c:pt idx="36">
                  <c:v>64652.5285714286</c:v>
                </c:pt>
                <c:pt idx="37">
                  <c:v>64604.4446428571</c:v>
                </c:pt>
                <c:pt idx="38">
                  <c:v>64456.6857142857</c:v>
                </c:pt>
                <c:pt idx="39">
                  <c:v>64209.2517857143</c:v>
                </c:pt>
                <c:pt idx="40">
                  <c:v>63862.1428571428</c:v>
                </c:pt>
                <c:pt idx="41">
                  <c:v>63415.3589285714</c:v>
                </c:pt>
                <c:pt idx="42">
                  <c:v>62868.9</c:v>
                </c:pt>
                <c:pt idx="43">
                  <c:v>62222.7660714285</c:v>
                </c:pt>
                <c:pt idx="44">
                  <c:v>61476.9571428571</c:v>
                </c:pt>
                <c:pt idx="45">
                  <c:v>60631.4732142857</c:v>
                </c:pt>
                <c:pt idx="46">
                  <c:v>59686.3142857142</c:v>
                </c:pt>
                <c:pt idx="47">
                  <c:v>58611.4803571428</c:v>
                </c:pt>
                <c:pt idx="48">
                  <c:v>57376.9714285714</c:v>
                </c:pt>
                <c:pt idx="49">
                  <c:v>56042.7874999999</c:v>
                </c:pt>
                <c:pt idx="50">
                  <c:v>54608.9285714285</c:v>
                </c:pt>
                <c:pt idx="51">
                  <c:v>53075.3946428571</c:v>
                </c:pt>
                <c:pt idx="52">
                  <c:v>51442.1857142856</c:v>
                </c:pt>
                <c:pt idx="53">
                  <c:v>49709.3017857142</c:v>
                </c:pt>
                <c:pt idx="54">
                  <c:v>47876.7428571427</c:v>
                </c:pt>
                <c:pt idx="55">
                  <c:v>45944.5089285713</c:v>
                </c:pt>
                <c:pt idx="56">
                  <c:v>43912.5999999999</c:v>
                </c:pt>
                <c:pt idx="57">
                  <c:v>41781.0160714284</c:v>
                </c:pt>
                <c:pt idx="58">
                  <c:v>39549.757142857</c:v>
                </c:pt>
                <c:pt idx="59">
                  <c:v>37218.8232142855</c:v>
                </c:pt>
                <c:pt idx="60">
                  <c:v>34788.2142857141</c:v>
                </c:pt>
                <c:pt idx="61">
                  <c:v>32257.9303571427</c:v>
                </c:pt>
                <c:pt idx="62">
                  <c:v>29627.9714285712</c:v>
                </c:pt>
                <c:pt idx="63">
                  <c:v>26898.3374999998</c:v>
                </c:pt>
                <c:pt idx="64">
                  <c:v>24069.0285714283</c:v>
                </c:pt>
                <c:pt idx="65">
                  <c:v>21140.0446428569</c:v>
                </c:pt>
                <c:pt idx="66">
                  <c:v>18111.3857142854</c:v>
                </c:pt>
                <c:pt idx="67">
                  <c:v>14983.051785714</c:v>
                </c:pt>
                <c:pt idx="68">
                  <c:v>11755.0428571425</c:v>
                </c:pt>
                <c:pt idx="69">
                  <c:v>8427.3589285711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51184013"/>
        <c:axId val="81789033"/>
      </c:lineChart>
      <c:catAx>
        <c:axId val="5118401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Abstand x [m]</a:t>
                </a:r>
              </a:p>
            </c:rich>
          </c:tx>
          <c:layout/>
        </c:title>
        <c:majorTickMark val="none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81789033"/>
        <c:crosses val="autoZero"/>
        <c:auto val="1"/>
        <c:lblAlgn val="ctr"/>
        <c:lblOffset val="100"/>
      </c:catAx>
      <c:valAx>
        <c:axId val="81789033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Biegemomente M [kNm]</a:t>
                </a:r>
              </a:p>
            </c:rich>
          </c:tx>
          <c:layout/>
        </c:title>
        <c:majorTickMark val="none"/>
        <c:minorTickMark val="none"/>
        <c:tickLblPos val="nextTo"/>
        <c:spPr>
          <a:ln w="9360">
            <a:noFill/>
          </a:ln>
        </c:spPr>
        <c:crossAx val="51184013"/>
        <c:crosses val="autoZero"/>
      </c:valAx>
      <c:spPr>
        <a:noFill/>
        <a:ln w="25560"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 w="25560">
      <a:solidFill>
        <a:srgbClr val="000000"/>
      </a:solidFill>
      <a:round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"Md [kNm]"</c:f>
              <c:strCache>
                <c:ptCount val="1"/>
                <c:pt idx="0">
                  <c:v>Md [kNm]</c:v>
                </c:pt>
              </c:strCache>
            </c:strRef>
          </c:tx>
          <c:spPr>
            <a:solidFill>
              <a:srgbClr val="4a7ebb"/>
            </a:solidFill>
            <a:ln w="1908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momente!$E$7:$E$77</c:f>
              <c:numCache>
                <c:formatCode>General</c:formatCode>
                <c:ptCount val="71"/>
                <c:pt idx="0">
                  <c:v>0</c:v>
                </c:pt>
                <c:pt idx="1">
                  <c:v>3438.7875</c:v>
                </c:pt>
                <c:pt idx="2">
                  <c:v>6777.9</c:v>
                </c:pt>
                <c:pt idx="3">
                  <c:v>10017.3375</c:v>
                </c:pt>
                <c:pt idx="4">
                  <c:v>13157.1</c:v>
                </c:pt>
                <c:pt idx="5">
                  <c:v>16197.1875</c:v>
                </c:pt>
                <c:pt idx="6">
                  <c:v>19137.6</c:v>
                </c:pt>
                <c:pt idx="7">
                  <c:v>21978.3375</c:v>
                </c:pt>
                <c:pt idx="8">
                  <c:v>24719.4</c:v>
                </c:pt>
                <c:pt idx="9">
                  <c:v>27360.7875</c:v>
                </c:pt>
                <c:pt idx="10">
                  <c:v>29902.5</c:v>
                </c:pt>
                <c:pt idx="11">
                  <c:v>32344.5375</c:v>
                </c:pt>
                <c:pt idx="12">
                  <c:v>34686.9</c:v>
                </c:pt>
                <c:pt idx="13">
                  <c:v>36929.5875</c:v>
                </c:pt>
                <c:pt idx="14">
                  <c:v>39072.6</c:v>
                </c:pt>
                <c:pt idx="15">
                  <c:v>41115.9375</c:v>
                </c:pt>
                <c:pt idx="16">
                  <c:v>43059.6</c:v>
                </c:pt>
                <c:pt idx="17">
                  <c:v>44903.5875</c:v>
                </c:pt>
                <c:pt idx="18">
                  <c:v>46647.9</c:v>
                </c:pt>
                <c:pt idx="19">
                  <c:v>48292.5375</c:v>
                </c:pt>
                <c:pt idx="20">
                  <c:v>49837.5</c:v>
                </c:pt>
                <c:pt idx="21">
                  <c:v>51282.7875</c:v>
                </c:pt>
                <c:pt idx="22">
                  <c:v>52628.4</c:v>
                </c:pt>
                <c:pt idx="23">
                  <c:v>53874.3375</c:v>
                </c:pt>
                <c:pt idx="24">
                  <c:v>55020.6</c:v>
                </c:pt>
                <c:pt idx="25">
                  <c:v>56067.1875</c:v>
                </c:pt>
                <c:pt idx="26">
                  <c:v>57014.1</c:v>
                </c:pt>
                <c:pt idx="27">
                  <c:v>57861.3375</c:v>
                </c:pt>
                <c:pt idx="28">
                  <c:v>58608.9</c:v>
                </c:pt>
                <c:pt idx="29">
                  <c:v>59256.7875</c:v>
                </c:pt>
                <c:pt idx="30">
                  <c:v>59805</c:v>
                </c:pt>
                <c:pt idx="31">
                  <c:v>60253.5375</c:v>
                </c:pt>
                <c:pt idx="32">
                  <c:v>60602.4</c:v>
                </c:pt>
                <c:pt idx="33">
                  <c:v>60851.5875</c:v>
                </c:pt>
                <c:pt idx="34">
                  <c:v>61001.1</c:v>
                </c:pt>
                <c:pt idx="35">
                  <c:v>61050.9375</c:v>
                </c:pt>
                <c:pt idx="36">
                  <c:v>61001.1</c:v>
                </c:pt>
                <c:pt idx="37">
                  <c:v>60851.5875</c:v>
                </c:pt>
                <c:pt idx="38">
                  <c:v>60602.4</c:v>
                </c:pt>
                <c:pt idx="39">
                  <c:v>60253.5375</c:v>
                </c:pt>
                <c:pt idx="40">
                  <c:v>59805</c:v>
                </c:pt>
                <c:pt idx="41">
                  <c:v>59256.7875</c:v>
                </c:pt>
                <c:pt idx="42">
                  <c:v>58608.9</c:v>
                </c:pt>
                <c:pt idx="43">
                  <c:v>57861.3375</c:v>
                </c:pt>
                <c:pt idx="44">
                  <c:v>57014.1</c:v>
                </c:pt>
                <c:pt idx="45">
                  <c:v>56067.1875</c:v>
                </c:pt>
                <c:pt idx="46">
                  <c:v>55020.6</c:v>
                </c:pt>
                <c:pt idx="47">
                  <c:v>53874.3375</c:v>
                </c:pt>
                <c:pt idx="48">
                  <c:v>52628.3999999999</c:v>
                </c:pt>
                <c:pt idx="49">
                  <c:v>51282.7874999999</c:v>
                </c:pt>
                <c:pt idx="50">
                  <c:v>49837.4999999999</c:v>
                </c:pt>
                <c:pt idx="51">
                  <c:v>48292.5374999999</c:v>
                </c:pt>
                <c:pt idx="52">
                  <c:v>46647.8999999999</c:v>
                </c:pt>
                <c:pt idx="53">
                  <c:v>44903.5874999999</c:v>
                </c:pt>
                <c:pt idx="54">
                  <c:v>43059.5999999999</c:v>
                </c:pt>
                <c:pt idx="55">
                  <c:v>41115.9374999999</c:v>
                </c:pt>
                <c:pt idx="56">
                  <c:v>39072.5999999999</c:v>
                </c:pt>
                <c:pt idx="57">
                  <c:v>36929.5874999999</c:v>
                </c:pt>
                <c:pt idx="58">
                  <c:v>34686.8999999998</c:v>
                </c:pt>
                <c:pt idx="59">
                  <c:v>32344.5374999998</c:v>
                </c:pt>
                <c:pt idx="60">
                  <c:v>29902.4999999998</c:v>
                </c:pt>
                <c:pt idx="61">
                  <c:v>27360.7874999998</c:v>
                </c:pt>
                <c:pt idx="62">
                  <c:v>24719.3999999998</c:v>
                </c:pt>
                <c:pt idx="63">
                  <c:v>21978.3374999998</c:v>
                </c:pt>
                <c:pt idx="64">
                  <c:v>19137.5999999998</c:v>
                </c:pt>
                <c:pt idx="65">
                  <c:v>16197.1874999998</c:v>
                </c:pt>
                <c:pt idx="66">
                  <c:v>13157.0999999997</c:v>
                </c:pt>
                <c:pt idx="67">
                  <c:v>10017.3374999997</c:v>
                </c:pt>
                <c:pt idx="68">
                  <c:v>6777.8999999997</c:v>
                </c:pt>
                <c:pt idx="69">
                  <c:v>3438.78749999969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"Mz1 [kNm]"</c:f>
              <c:strCache>
                <c:ptCount val="1"/>
                <c:pt idx="0">
                  <c:v>Mz1 [kNm]</c:v>
                </c:pt>
              </c:strCache>
            </c:strRef>
          </c:tx>
          <c:spPr>
            <a:solidFill>
              <a:srgbClr val="be4b48"/>
            </a:solidFill>
            <a:ln w="1908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momente!$F$7:$F$77</c:f>
              <c:numCache>
                <c:formatCode>General</c:formatCode>
                <c:ptCount val="7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1380</c:v>
                </c:pt>
                <c:pt idx="48">
                  <c:v>1320</c:v>
                </c:pt>
                <c:pt idx="49">
                  <c:v>1260</c:v>
                </c:pt>
                <c:pt idx="50">
                  <c:v>1200</c:v>
                </c:pt>
                <c:pt idx="51">
                  <c:v>1140</c:v>
                </c:pt>
                <c:pt idx="52">
                  <c:v>1080</c:v>
                </c:pt>
                <c:pt idx="53">
                  <c:v>1020</c:v>
                </c:pt>
                <c:pt idx="54">
                  <c:v>959.999999999997</c:v>
                </c:pt>
                <c:pt idx="55">
                  <c:v>899.999999999996</c:v>
                </c:pt>
                <c:pt idx="56">
                  <c:v>839.999999999996</c:v>
                </c:pt>
                <c:pt idx="57">
                  <c:v>779.999999999996</c:v>
                </c:pt>
                <c:pt idx="58">
                  <c:v>719.999999999996</c:v>
                </c:pt>
                <c:pt idx="59">
                  <c:v>659.999999999996</c:v>
                </c:pt>
                <c:pt idx="60">
                  <c:v>599.999999999996</c:v>
                </c:pt>
                <c:pt idx="61">
                  <c:v>539.999999999996</c:v>
                </c:pt>
                <c:pt idx="62">
                  <c:v>479.999999999995</c:v>
                </c:pt>
                <c:pt idx="63">
                  <c:v>419.999999999995</c:v>
                </c:pt>
                <c:pt idx="64">
                  <c:v>359.999999999995</c:v>
                </c:pt>
                <c:pt idx="65">
                  <c:v>299.999999999995</c:v>
                </c:pt>
                <c:pt idx="66">
                  <c:v>239.999999999995</c:v>
                </c:pt>
                <c:pt idx="67">
                  <c:v>179.999999999995</c:v>
                </c:pt>
                <c:pt idx="68">
                  <c:v>119.999999999995</c:v>
                </c:pt>
                <c:pt idx="69">
                  <c:v>59.9999999999945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"Mz2 [kNm]"</c:f>
              <c:strCache>
                <c:ptCount val="1"/>
                <c:pt idx="0">
                  <c:v>Mz2 [kNm]</c:v>
                </c:pt>
              </c:strCache>
            </c:strRef>
          </c:tx>
          <c:spPr>
            <a:solidFill>
              <a:srgbClr val="98b855"/>
            </a:solidFill>
            <a:ln w="1908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momente!$G$7:$G$77</c:f>
              <c:numCache>
                <c:formatCode>General</c:formatCode>
                <c:ptCount val="71"/>
                <c:pt idx="0">
                  <c:v>0</c:v>
                </c:pt>
                <c:pt idx="1">
                  <c:v>71.4285714285712</c:v>
                </c:pt>
                <c:pt idx="2">
                  <c:v>142.857142857142</c:v>
                </c:pt>
                <c:pt idx="3">
                  <c:v>214.285714285713</c:v>
                </c:pt>
                <c:pt idx="4">
                  <c:v>285.714285714285</c:v>
                </c:pt>
                <c:pt idx="5">
                  <c:v>357.142857142856</c:v>
                </c:pt>
                <c:pt idx="6">
                  <c:v>428.571428571427</c:v>
                </c:pt>
                <c:pt idx="7">
                  <c:v>499.999999999998</c:v>
                </c:pt>
                <c:pt idx="8">
                  <c:v>571.428571428569</c:v>
                </c:pt>
                <c:pt idx="9">
                  <c:v>642.857142857141</c:v>
                </c:pt>
                <c:pt idx="10">
                  <c:v>714.285714285712</c:v>
                </c:pt>
                <c:pt idx="11">
                  <c:v>785.714285714283</c:v>
                </c:pt>
                <c:pt idx="12">
                  <c:v>857.142857142854</c:v>
                </c:pt>
                <c:pt idx="13">
                  <c:v>928.571428571425</c:v>
                </c:pt>
                <c:pt idx="14">
                  <c:v>999.999999999996</c:v>
                </c:pt>
                <c:pt idx="15">
                  <c:v>1071.42857142857</c:v>
                </c:pt>
                <c:pt idx="16">
                  <c:v>1142.85714285714</c:v>
                </c:pt>
                <c:pt idx="17">
                  <c:v>1214.28571428571</c:v>
                </c:pt>
                <c:pt idx="18">
                  <c:v>1285.71428571428</c:v>
                </c:pt>
                <c:pt idx="19">
                  <c:v>1357.14285714285</c:v>
                </c:pt>
                <c:pt idx="20">
                  <c:v>1428.57142857142</c:v>
                </c:pt>
                <c:pt idx="21">
                  <c:v>1499.99999999999</c:v>
                </c:pt>
                <c:pt idx="22">
                  <c:v>1571.42857142857</c:v>
                </c:pt>
                <c:pt idx="23">
                  <c:v>1642.85714285714</c:v>
                </c:pt>
                <c:pt idx="24">
                  <c:v>1714.28571428571</c:v>
                </c:pt>
                <c:pt idx="25">
                  <c:v>1785.71428571428</c:v>
                </c:pt>
                <c:pt idx="26">
                  <c:v>1857.14285714285</c:v>
                </c:pt>
                <c:pt idx="27">
                  <c:v>1928.57142857142</c:v>
                </c:pt>
                <c:pt idx="28">
                  <c:v>1999.99999999999</c:v>
                </c:pt>
                <c:pt idx="29">
                  <c:v>2071.42857142856</c:v>
                </c:pt>
                <c:pt idx="30">
                  <c:v>2142.85714285714</c:v>
                </c:pt>
                <c:pt idx="31">
                  <c:v>2214.28571428571</c:v>
                </c:pt>
                <c:pt idx="32">
                  <c:v>2285.71428571428</c:v>
                </c:pt>
                <c:pt idx="33">
                  <c:v>2357.14285714285</c:v>
                </c:pt>
                <c:pt idx="34">
                  <c:v>2428.57142857142</c:v>
                </c:pt>
                <c:pt idx="35">
                  <c:v>2499.99999999999</c:v>
                </c:pt>
                <c:pt idx="36">
                  <c:v>2571.42857142856</c:v>
                </c:pt>
                <c:pt idx="37">
                  <c:v>2642.85714285713</c:v>
                </c:pt>
                <c:pt idx="38">
                  <c:v>2714.28571428571</c:v>
                </c:pt>
                <c:pt idx="39">
                  <c:v>2785.71428571428</c:v>
                </c:pt>
                <c:pt idx="40">
                  <c:v>2857.14285714285</c:v>
                </c:pt>
                <c:pt idx="41">
                  <c:v>2928.57142857142</c:v>
                </c:pt>
                <c:pt idx="42">
                  <c:v>2999.99999999999</c:v>
                </c:pt>
                <c:pt idx="43">
                  <c:v>3071.42857142856</c:v>
                </c:pt>
                <c:pt idx="44">
                  <c:v>3142.85714285713</c:v>
                </c:pt>
                <c:pt idx="45">
                  <c:v>3214.28571428571</c:v>
                </c:pt>
                <c:pt idx="46">
                  <c:v>3285.71428571428</c:v>
                </c:pt>
                <c:pt idx="47">
                  <c:v>3357.14285714285</c:v>
                </c:pt>
                <c:pt idx="48">
                  <c:v>3428.57142857142</c:v>
                </c:pt>
                <c:pt idx="49">
                  <c:v>3499.99999999999</c:v>
                </c:pt>
                <c:pt idx="50">
                  <c:v>3571.42857142856</c:v>
                </c:pt>
                <c:pt idx="51">
                  <c:v>3642.85714285713</c:v>
                </c:pt>
                <c:pt idx="52">
                  <c:v>3714.2857142857</c:v>
                </c:pt>
                <c:pt idx="53">
                  <c:v>3785.71428571428</c:v>
                </c:pt>
                <c:pt idx="54">
                  <c:v>3857.14285714285</c:v>
                </c:pt>
                <c:pt idx="55">
                  <c:v>3928.57142857142</c:v>
                </c:pt>
                <c:pt idx="56">
                  <c:v>3999.99999999999</c:v>
                </c:pt>
                <c:pt idx="57">
                  <c:v>4071.42857142856</c:v>
                </c:pt>
                <c:pt idx="58">
                  <c:v>4142.85714285713</c:v>
                </c:pt>
                <c:pt idx="59">
                  <c:v>4214.2857142857</c:v>
                </c:pt>
                <c:pt idx="60">
                  <c:v>4285.71428571428</c:v>
                </c:pt>
                <c:pt idx="61">
                  <c:v>4357.14285714285</c:v>
                </c:pt>
                <c:pt idx="62">
                  <c:v>4428.57142857142</c:v>
                </c:pt>
                <c:pt idx="63">
                  <c:v>4499.99999999999</c:v>
                </c:pt>
                <c:pt idx="64">
                  <c:v>4571.42857142856</c:v>
                </c:pt>
                <c:pt idx="65">
                  <c:v>4642.85714285713</c:v>
                </c:pt>
                <c:pt idx="66">
                  <c:v>4714.2857142857</c:v>
                </c:pt>
                <c:pt idx="67">
                  <c:v>4785.71428571428</c:v>
                </c:pt>
                <c:pt idx="68">
                  <c:v>4857.14285714285</c:v>
                </c:pt>
                <c:pt idx="69">
                  <c:v>4928.57142857142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"Mges [kNm]"</c:f>
              <c:strCache>
                <c:ptCount val="1"/>
                <c:pt idx="0">
                  <c:v>Mges [kNm]</c:v>
                </c:pt>
              </c:strCache>
            </c:strRef>
          </c:tx>
          <c:spPr>
            <a:solidFill>
              <a:srgbClr val="7d5fa0"/>
            </a:solidFill>
            <a:ln w="34920">
              <a:solidFill>
                <a:srgbClr val="7d5fa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momente!$H$7:$H$77</c:f>
              <c:numCache>
                <c:formatCode>General</c:formatCode>
                <c:ptCount val="71"/>
                <c:pt idx="0">
                  <c:v>0</c:v>
                </c:pt>
                <c:pt idx="1">
                  <c:v>3540.21607142857</c:v>
                </c:pt>
                <c:pt idx="2">
                  <c:v>6980.75714285714</c:v>
                </c:pt>
                <c:pt idx="3">
                  <c:v>10321.6232142857</c:v>
                </c:pt>
                <c:pt idx="4">
                  <c:v>13562.8142857143</c:v>
                </c:pt>
                <c:pt idx="5">
                  <c:v>16704.3303571429</c:v>
                </c:pt>
                <c:pt idx="6">
                  <c:v>19746.1714285714</c:v>
                </c:pt>
                <c:pt idx="7">
                  <c:v>22688.3375</c:v>
                </c:pt>
                <c:pt idx="8">
                  <c:v>25530.8285714286</c:v>
                </c:pt>
                <c:pt idx="9">
                  <c:v>28273.6446428571</c:v>
                </c:pt>
                <c:pt idx="10">
                  <c:v>30916.7857142857</c:v>
                </c:pt>
                <c:pt idx="11">
                  <c:v>33460.2517857143</c:v>
                </c:pt>
                <c:pt idx="12">
                  <c:v>35904.0428571428</c:v>
                </c:pt>
                <c:pt idx="13">
                  <c:v>38248.1589285714</c:v>
                </c:pt>
                <c:pt idx="14">
                  <c:v>40492.6</c:v>
                </c:pt>
                <c:pt idx="15">
                  <c:v>42637.3660714286</c:v>
                </c:pt>
                <c:pt idx="16">
                  <c:v>44682.4571428571</c:v>
                </c:pt>
                <c:pt idx="17">
                  <c:v>46627.8732142857</c:v>
                </c:pt>
                <c:pt idx="18">
                  <c:v>48473.6142857143</c:v>
                </c:pt>
                <c:pt idx="19">
                  <c:v>50219.6803571429</c:v>
                </c:pt>
                <c:pt idx="20">
                  <c:v>51866.0714285714</c:v>
                </c:pt>
                <c:pt idx="21">
                  <c:v>53412.7875</c:v>
                </c:pt>
                <c:pt idx="22">
                  <c:v>54859.8285714286</c:v>
                </c:pt>
                <c:pt idx="23">
                  <c:v>56207.1946428571</c:v>
                </c:pt>
                <c:pt idx="24">
                  <c:v>57454.8857142857</c:v>
                </c:pt>
                <c:pt idx="25">
                  <c:v>58602.9017857143</c:v>
                </c:pt>
                <c:pt idx="26">
                  <c:v>59651.2428571428</c:v>
                </c:pt>
                <c:pt idx="27">
                  <c:v>60599.9089285714</c:v>
                </c:pt>
                <c:pt idx="28">
                  <c:v>61448.9</c:v>
                </c:pt>
                <c:pt idx="29">
                  <c:v>62198.2160714286</c:v>
                </c:pt>
                <c:pt idx="30">
                  <c:v>62847.8571428571</c:v>
                </c:pt>
                <c:pt idx="31">
                  <c:v>63397.8232142857</c:v>
                </c:pt>
                <c:pt idx="32">
                  <c:v>63848.1142857143</c:v>
                </c:pt>
                <c:pt idx="33">
                  <c:v>64198.7303571429</c:v>
                </c:pt>
                <c:pt idx="34">
                  <c:v>64449.6714285714</c:v>
                </c:pt>
                <c:pt idx="35">
                  <c:v>64600.9375</c:v>
                </c:pt>
                <c:pt idx="36">
                  <c:v>64652.5285714286</c:v>
                </c:pt>
                <c:pt idx="37">
                  <c:v>64604.4446428571</c:v>
                </c:pt>
                <c:pt idx="38">
                  <c:v>64456.6857142857</c:v>
                </c:pt>
                <c:pt idx="39">
                  <c:v>64209.2517857143</c:v>
                </c:pt>
                <c:pt idx="40">
                  <c:v>63862.1428571428</c:v>
                </c:pt>
                <c:pt idx="41">
                  <c:v>63415.3589285714</c:v>
                </c:pt>
                <c:pt idx="42">
                  <c:v>62868.9</c:v>
                </c:pt>
                <c:pt idx="43">
                  <c:v>62222.7660714285</c:v>
                </c:pt>
                <c:pt idx="44">
                  <c:v>61476.9571428571</c:v>
                </c:pt>
                <c:pt idx="45">
                  <c:v>60631.4732142857</c:v>
                </c:pt>
                <c:pt idx="46">
                  <c:v>59686.3142857142</c:v>
                </c:pt>
                <c:pt idx="47">
                  <c:v>58611.4803571428</c:v>
                </c:pt>
                <c:pt idx="48">
                  <c:v>57376.9714285714</c:v>
                </c:pt>
                <c:pt idx="49">
                  <c:v>56042.7874999999</c:v>
                </c:pt>
                <c:pt idx="50">
                  <c:v>54608.9285714285</c:v>
                </c:pt>
                <c:pt idx="51">
                  <c:v>53075.3946428571</c:v>
                </c:pt>
                <c:pt idx="52">
                  <c:v>51442.1857142856</c:v>
                </c:pt>
                <c:pt idx="53">
                  <c:v>49709.3017857142</c:v>
                </c:pt>
                <c:pt idx="54">
                  <c:v>47876.7428571427</c:v>
                </c:pt>
                <c:pt idx="55">
                  <c:v>45944.5089285713</c:v>
                </c:pt>
                <c:pt idx="56">
                  <c:v>43912.5999999999</c:v>
                </c:pt>
                <c:pt idx="57">
                  <c:v>41781.0160714284</c:v>
                </c:pt>
                <c:pt idx="58">
                  <c:v>39549.757142857</c:v>
                </c:pt>
                <c:pt idx="59">
                  <c:v>37218.8232142855</c:v>
                </c:pt>
                <c:pt idx="60">
                  <c:v>34788.2142857141</c:v>
                </c:pt>
                <c:pt idx="61">
                  <c:v>32257.9303571427</c:v>
                </c:pt>
                <c:pt idx="62">
                  <c:v>29627.9714285712</c:v>
                </c:pt>
                <c:pt idx="63">
                  <c:v>26898.3374999998</c:v>
                </c:pt>
                <c:pt idx="64">
                  <c:v>24069.0285714283</c:v>
                </c:pt>
                <c:pt idx="65">
                  <c:v>21140.0446428569</c:v>
                </c:pt>
                <c:pt idx="66">
                  <c:v>18111.3857142854</c:v>
                </c:pt>
                <c:pt idx="67">
                  <c:v>14983.051785714</c:v>
                </c:pt>
                <c:pt idx="68">
                  <c:v>11755.0428571425</c:v>
                </c:pt>
                <c:pt idx="69">
                  <c:v>8427.3589285711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43181176"/>
        <c:axId val="87731752"/>
      </c:lineChart>
      <c:catAx>
        <c:axId val="43181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Abstand x [m]</a:t>
                </a:r>
              </a:p>
            </c:rich>
          </c:tx>
          <c:layout/>
        </c:title>
        <c:majorTickMark val="none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87731752"/>
        <c:crosses val="autoZero"/>
        <c:auto val="1"/>
        <c:lblAlgn val="ctr"/>
        <c:lblOffset val="100"/>
      </c:catAx>
      <c:valAx>
        <c:axId val="87731752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Biegemomente M [kNm]</a:t>
                </a:r>
              </a:p>
            </c:rich>
          </c:tx>
          <c:layout/>
        </c:title>
        <c:majorTickMark val="none"/>
        <c:minorTickMark val="none"/>
        <c:tickLblPos val="nextTo"/>
        <c:spPr>
          <a:ln w="9360">
            <a:noFill/>
          </a:ln>
        </c:spPr>
        <c:crossAx val="43181176"/>
        <c:crosses val="autoZero"/>
      </c:valAx>
      <c:spPr>
        <a:noFill/>
        <a:ln w="25560"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 w="25560">
      <a:solidFill>
        <a:srgbClr val="000000"/>
      </a:solidFill>
      <a:round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jpeg" Type="http://schemas.openxmlformats.org/officeDocument/2006/relationships/image"/>
</Relationships>

</file>

<file path=xl/drawings/_rels/drawing3.xml.rels><?xml version="1.0" encoding="UTF-8" standalone="no"?>
<Relationships xmlns="http://schemas.openxmlformats.org/package/2006/relationships">
<Relationship Id="rId1" Target="../charts/chart2.xml" Type="http://schemas.openxmlformats.org/officeDocument/2006/relationships/chart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110160</xdr:colOff>
      <xdr:row>27</xdr:row>
      <xdr:rowOff>118800</xdr:rowOff>
    </xdr:from>
    <xdr:to>
      <xdr:col>8</xdr:col>
      <xdr:colOff>5040</xdr:colOff>
      <xdr:row>45</xdr:row>
      <xdr:rowOff>143640</xdr:rowOff>
    </xdr:to>
    <xdr:graphicFrame>
      <xdr:nvGraphicFramePr>
        <xdr:cNvPr id="0" name="Diagramm 3"/>
        <xdr:cNvGraphicFramePr/>
      </xdr:nvGraphicFramePr>
      <xdr:xfrm>
        <a:off x="110160" y="5351040"/>
        <a:ext cx="6445440" cy="43110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461880</xdr:colOff>
      <xdr:row>25</xdr:row>
      <xdr:rowOff>60840</xdr:rowOff>
    </xdr:from>
    <xdr:to>
      <xdr:col>7</xdr:col>
      <xdr:colOff>346680</xdr:colOff>
      <xdr:row>43</xdr:row>
      <xdr:rowOff>152640</xdr:rowOff>
    </xdr:to>
    <xdr:pic>
      <xdr:nvPicPr>
        <xdr:cNvPr id="1" name="Grafik 1" descr=""/>
        <xdr:cNvPicPr/>
      </xdr:nvPicPr>
      <xdr:blipFill>
        <a:blip r:embed="rId1"/>
        <a:srcRect l="0" t="19922" r="0" b="23874"/>
        <a:stretch/>
      </xdr:blipFill>
      <xdr:spPr>
        <a:xfrm>
          <a:off x="602640" y="4699440"/>
          <a:ext cx="4962240" cy="43779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9</xdr:col>
      <xdr:colOff>81000</xdr:colOff>
      <xdr:row>22</xdr:row>
      <xdr:rowOff>180000</xdr:rowOff>
    </xdr:from>
    <xdr:to>
      <xdr:col>12</xdr:col>
      <xdr:colOff>1247760</xdr:colOff>
      <xdr:row>36</xdr:row>
      <xdr:rowOff>162360</xdr:rowOff>
    </xdr:to>
    <xdr:graphicFrame>
      <xdr:nvGraphicFramePr>
        <xdr:cNvPr id="2" name="Diagramm 2"/>
        <xdr:cNvGraphicFramePr/>
      </xdr:nvGraphicFramePr>
      <xdr:xfrm>
        <a:off x="7103160" y="4759560"/>
        <a:ext cx="3584160" cy="264924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_rels/sheet3.xml.rels><?xml version="1.0" encoding="UTF-8" standalone="no"?>
<Relationships xmlns="http://schemas.openxmlformats.org/package/2006/relationships">
<Relationship Id="rId1" Target="../drawings/drawing3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2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2.14285714285714" collapsed="true"/>
    <col min="2" max="6" hidden="false" style="0" width="11.4183673469388" collapsed="true"/>
    <col min="7" max="7" hidden="false" style="0" width="19.1683673469388" collapsed="true"/>
    <col min="8" max="8" hidden="false" style="0" width="14.4285714285714" collapsed="true"/>
    <col min="9" max="1025" hidden="false" style="0" width="11.4183673469388" collapsed="true"/>
  </cols>
  <sheetData>
    <row r="1" customFormat="false" ht="37.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/>
    </row>
    <row r="2" customFormat="false" ht="18.75" hidden="false" customHeight="tru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8.75" hidden="false" customHeight="true" outlineLevel="0" collapsed="false">
      <c r="A3" s="3" t="s">
        <v>1</v>
      </c>
      <c r="B3" s="3"/>
      <c r="C3" s="3"/>
      <c r="D3" s="3"/>
      <c r="E3" s="4" t="s">
        <v>2</v>
      </c>
      <c r="F3" s="4"/>
      <c r="G3" s="4"/>
      <c r="H3" s="4"/>
    </row>
    <row r="4" customFormat="false" ht="9.95" hidden="false" customHeight="true" outlineLevel="0" collapsed="false">
      <c r="A4" s="5"/>
      <c r="B4" s="6"/>
      <c r="C4" s="6"/>
      <c r="D4" s="6"/>
      <c r="E4" s="6"/>
      <c r="F4" s="6"/>
      <c r="G4" s="7"/>
      <c r="H4" s="8"/>
    </row>
    <row r="5" customFormat="false" ht="18.75" hidden="false" customHeight="true" outlineLevel="0" collapsed="false">
      <c r="A5" s="9"/>
      <c r="B5" s="10" t="s">
        <v>3</v>
      </c>
      <c r="C5" s="10"/>
      <c r="D5" s="10"/>
      <c r="E5" s="10"/>
      <c r="F5" s="11" t="s">
        <v>4</v>
      </c>
      <c r="G5" s="12" t="n">
        <v>10.5</v>
      </c>
      <c r="H5" s="13" t="s">
        <v>5</v>
      </c>
      <c r="I5" s="14"/>
    </row>
    <row r="6" customFormat="false" ht="12" hidden="false" customHeight="true" outlineLevel="0" collapsed="false">
      <c r="A6" s="9"/>
      <c r="B6" s="15"/>
      <c r="C6" s="15"/>
      <c r="D6" s="16"/>
      <c r="E6" s="15"/>
      <c r="F6" s="17"/>
      <c r="G6" s="18"/>
      <c r="H6" s="13"/>
    </row>
    <row r="7" customFormat="false" ht="18.75" hidden="false" customHeight="true" outlineLevel="0" collapsed="false">
      <c r="A7" s="9"/>
      <c r="B7" s="10" t="s">
        <v>6</v>
      </c>
      <c r="C7" s="10"/>
      <c r="D7" s="10"/>
      <c r="E7" s="10"/>
      <c r="F7" s="11" t="s">
        <v>7</v>
      </c>
      <c r="G7" s="12" t="n">
        <v>600</v>
      </c>
      <c r="H7" s="13" t="s">
        <v>8</v>
      </c>
    </row>
    <row r="8" customFormat="false" ht="12" hidden="false" customHeight="true" outlineLevel="0" collapsed="false">
      <c r="A8" s="9"/>
      <c r="B8" s="15"/>
      <c r="C8" s="15"/>
      <c r="D8" s="15"/>
      <c r="E8" s="15"/>
      <c r="F8" s="17"/>
      <c r="G8" s="18"/>
      <c r="H8" s="13"/>
    </row>
    <row r="9" customFormat="false" ht="18.75" hidden="false" customHeight="true" outlineLevel="0" collapsed="false">
      <c r="A9" s="9"/>
      <c r="B9" s="10" t="s">
        <v>9</v>
      </c>
      <c r="C9" s="10"/>
      <c r="D9" s="10"/>
      <c r="E9" s="10"/>
      <c r="F9" s="11" t="s">
        <v>10</v>
      </c>
      <c r="G9" s="12" t="n">
        <v>7</v>
      </c>
      <c r="H9" s="13" t="s">
        <v>5</v>
      </c>
      <c r="I9" s="14"/>
      <c r="J9" s="14"/>
    </row>
    <row r="10" customFormat="false" ht="12" hidden="false" customHeight="true" outlineLevel="0" collapsed="false">
      <c r="A10" s="9"/>
      <c r="B10" s="15"/>
      <c r="C10" s="15"/>
      <c r="D10" s="15"/>
      <c r="E10" s="15"/>
      <c r="F10" s="17"/>
      <c r="G10" s="18"/>
      <c r="H10" s="13"/>
    </row>
    <row r="11" customFormat="false" ht="18.75" hidden="false" customHeight="true" outlineLevel="0" collapsed="false">
      <c r="A11" s="9"/>
      <c r="B11" s="10" t="s">
        <v>11</v>
      </c>
      <c r="C11" s="10"/>
      <c r="D11" s="10"/>
      <c r="E11" s="10"/>
      <c r="F11" s="11" t="s">
        <v>12</v>
      </c>
      <c r="G11" s="12" t="n">
        <v>50000</v>
      </c>
      <c r="H11" s="13" t="s">
        <v>8</v>
      </c>
    </row>
    <row r="12" customFormat="false" ht="12" hidden="false" customHeight="true" outlineLevel="0" collapsed="false">
      <c r="A12" s="9"/>
      <c r="B12" s="15"/>
      <c r="C12" s="15"/>
      <c r="D12" s="15"/>
      <c r="E12" s="15"/>
      <c r="F12" s="17"/>
      <c r="G12" s="18"/>
      <c r="H12" s="13"/>
    </row>
    <row r="13" customFormat="false" ht="18.75" hidden="false" customHeight="true" outlineLevel="0" collapsed="false">
      <c r="A13" s="9"/>
      <c r="B13" s="10" t="s">
        <v>13</v>
      </c>
      <c r="C13" s="10"/>
      <c r="D13" s="10"/>
      <c r="E13" s="10"/>
      <c r="F13" s="11" t="s">
        <v>14</v>
      </c>
      <c r="G13" s="12" t="n">
        <v>10.4</v>
      </c>
      <c r="H13" s="13" t="s">
        <v>5</v>
      </c>
    </row>
    <row r="14" customFormat="false" ht="9.95" hidden="false" customHeight="true" outlineLevel="0" collapsed="false">
      <c r="A14" s="19"/>
      <c r="B14" s="20"/>
      <c r="C14" s="20"/>
      <c r="D14" s="20"/>
      <c r="E14" s="20"/>
      <c r="F14" s="20"/>
      <c r="G14" s="20"/>
      <c r="H14" s="21"/>
    </row>
    <row r="15" customFormat="false" ht="9.95" hidden="false" customHeight="true" outlineLevel="0" collapsed="false">
      <c r="A15" s="22"/>
      <c r="B15" s="15"/>
      <c r="C15" s="15"/>
      <c r="D15" s="15"/>
      <c r="E15" s="15"/>
      <c r="F15" s="15"/>
      <c r="G15" s="15"/>
      <c r="H15" s="15"/>
    </row>
    <row r="16" customFormat="false" ht="4.5" hidden="false" customHeight="true" outlineLevel="0" collapsed="false">
      <c r="A16" s="23"/>
      <c r="B16" s="6"/>
      <c r="C16" s="6"/>
      <c r="D16" s="6"/>
      <c r="E16" s="6"/>
      <c r="F16" s="24"/>
      <c r="G16" s="25"/>
      <c r="H16" s="8"/>
      <c r="I16" s="26"/>
    </row>
    <row r="17" customFormat="false" ht="18.75" hidden="false" customHeight="true" outlineLevel="0" collapsed="false">
      <c r="A17" s="27"/>
      <c r="B17" s="10" t="s">
        <v>15</v>
      </c>
      <c r="C17" s="10"/>
      <c r="D17" s="10"/>
      <c r="E17" s="10"/>
      <c r="F17" s="11" t="s">
        <v>16</v>
      </c>
      <c r="G17" s="28" t="n">
        <f aca="false">ROUND((3+'Eingabe QS'!G22)*1000,-1)</f>
        <v>4430</v>
      </c>
      <c r="H17" s="13" t="s">
        <v>17</v>
      </c>
    </row>
    <row r="18" customFormat="false" ht="4.5" hidden="false" customHeight="true" outlineLevel="0" collapsed="false">
      <c r="A18" s="29"/>
      <c r="B18" s="20"/>
      <c r="C18" s="20"/>
      <c r="D18" s="20"/>
      <c r="E18" s="20"/>
      <c r="F18" s="20"/>
      <c r="G18" s="20"/>
      <c r="H18" s="21"/>
    </row>
    <row r="19" customFormat="false" ht="18.75" hidden="false" customHeight="true" outlineLevel="0" collapsed="false">
      <c r="A19" s="2"/>
      <c r="B19" s="2"/>
      <c r="C19" s="2"/>
      <c r="D19" s="2"/>
      <c r="E19" s="2"/>
      <c r="F19" s="2"/>
      <c r="G19" s="2"/>
      <c r="H19" s="2"/>
    </row>
    <row r="20" customFormat="false" ht="18.75" hidden="false" customHeight="true" outlineLevel="0" collapsed="false">
      <c r="A20" s="30"/>
      <c r="B20" s="31" t="s">
        <v>18</v>
      </c>
      <c r="C20" s="31"/>
      <c r="D20" s="31"/>
      <c r="E20" s="31"/>
      <c r="F20" s="31"/>
      <c r="G20" s="31"/>
      <c r="H20" s="31"/>
    </row>
    <row r="21" customFormat="false" ht="9.95" hidden="false" customHeight="true" outlineLevel="0" collapsed="false">
      <c r="A21" s="5"/>
      <c r="B21" s="6"/>
      <c r="C21" s="6"/>
      <c r="D21" s="6"/>
      <c r="E21" s="6"/>
      <c r="F21" s="6"/>
      <c r="G21" s="25"/>
      <c r="H21" s="8"/>
    </row>
    <row r="22" customFormat="false" ht="18.75" hidden="false" customHeight="true" outlineLevel="0" collapsed="false">
      <c r="A22" s="9"/>
      <c r="B22" s="10" t="s">
        <v>19</v>
      </c>
      <c r="C22" s="10"/>
      <c r="D22" s="10"/>
      <c r="E22" s="10"/>
      <c r="F22" s="32"/>
      <c r="G22" s="33" t="n">
        <f aca="false">Berechnungstabellen!F6</f>
        <v>64652.5285714286</v>
      </c>
      <c r="H22" s="13" t="s">
        <v>20</v>
      </c>
      <c r="J22" s="14"/>
      <c r="K22" s="14"/>
    </row>
    <row r="23" customFormat="false" ht="12" hidden="false" customHeight="true" outlineLevel="0" collapsed="false">
      <c r="A23" s="9"/>
      <c r="B23" s="15"/>
      <c r="C23" s="15"/>
      <c r="D23" s="15"/>
      <c r="E23" s="15"/>
      <c r="F23" s="15"/>
      <c r="G23" s="18"/>
      <c r="H23" s="13"/>
    </row>
    <row r="24" customFormat="false" ht="18.75" hidden="false" customHeight="true" outlineLevel="0" collapsed="false">
      <c r="A24" s="9"/>
      <c r="B24" s="10" t="s">
        <v>21</v>
      </c>
      <c r="C24" s="10"/>
      <c r="D24" s="10"/>
      <c r="E24" s="10"/>
      <c r="F24" s="32"/>
      <c r="G24" s="33" t="n">
        <f aca="false">(G22*1000*1000/('Eingabe QS'!G20))*(('Eingabe QS'!G5)/2)</f>
        <v>25956285.5319937</v>
      </c>
      <c r="H24" s="13" t="s">
        <v>22</v>
      </c>
    </row>
    <row r="25" customFormat="false" ht="12" hidden="false" customHeight="true" outlineLevel="0" collapsed="false">
      <c r="A25" s="9"/>
      <c r="B25" s="15"/>
      <c r="C25" s="15"/>
      <c r="D25" s="15"/>
      <c r="E25" s="15"/>
      <c r="F25" s="15"/>
      <c r="G25" s="15"/>
      <c r="H25" s="13"/>
    </row>
    <row r="26" customFormat="false" ht="18.75" hidden="false" customHeight="true" outlineLevel="0" collapsed="false">
      <c r="A26" s="9"/>
      <c r="B26" s="10" t="s">
        <v>23</v>
      </c>
      <c r="C26" s="10"/>
      <c r="D26" s="10"/>
      <c r="E26" s="10"/>
      <c r="F26" s="32"/>
      <c r="G26" s="33" t="n">
        <f aca="false">VLOOKUP(G22,Berechnungstabellen!C2:D72,2,0)</f>
        <v>5.4</v>
      </c>
      <c r="H26" s="13" t="s">
        <v>5</v>
      </c>
    </row>
    <row r="27" customFormat="false" ht="9.95" hidden="false" customHeight="true" outlineLevel="0" collapsed="false">
      <c r="A27" s="19"/>
      <c r="B27" s="20"/>
      <c r="C27" s="20"/>
      <c r="D27" s="20"/>
      <c r="E27" s="20"/>
      <c r="F27" s="20"/>
      <c r="G27" s="20"/>
      <c r="H27" s="21"/>
    </row>
    <row r="28" customFormat="false" ht="18.75" hidden="false" customHeight="true" outlineLevel="0" collapsed="false"/>
    <row r="29" customFormat="false" ht="18.75" hidden="false" customHeight="true" outlineLevel="0" collapsed="false"/>
    <row r="30" customFormat="false" ht="18.75" hidden="false" customHeight="true" outlineLevel="0" collapsed="false"/>
    <row r="31" customFormat="false" ht="18.75" hidden="false" customHeight="true" outlineLevel="0" collapsed="false"/>
    <row r="32" customFormat="false" ht="18.75" hidden="false" customHeight="true" outlineLevel="0" collapsed="false"/>
    <row r="33" customFormat="false" ht="18.75" hidden="false" customHeight="true" outlineLevel="0" collapsed="false"/>
    <row r="34" customFormat="false" ht="18.75" hidden="false" customHeight="true" outlineLevel="0" collapsed="false"/>
    <row r="35" customFormat="false" ht="18.75" hidden="false" customHeight="true" outlineLevel="0" collapsed="false"/>
    <row r="36" customFormat="false" ht="18.75" hidden="false" customHeight="true" outlineLevel="0" collapsed="false"/>
    <row r="37" customFormat="false" ht="18.75" hidden="false" customHeight="true" outlineLevel="0" collapsed="false"/>
    <row r="38" customFormat="false" ht="18.75" hidden="false" customHeight="true" outlineLevel="0" collapsed="false"/>
    <row r="39" customFormat="false" ht="18.75" hidden="false" customHeight="true" outlineLevel="0" collapsed="false"/>
    <row r="40" customFormat="false" ht="18.75" hidden="false" customHeight="true" outlineLevel="0" collapsed="false"/>
    <row r="41" customFormat="false" ht="18.75" hidden="false" customHeight="true" outlineLevel="0" collapsed="false"/>
    <row r="42" customFormat="false" ht="18.75" hidden="false" customHeight="true" outlineLevel="0" collapsed="false"/>
    <row r="43" customFormat="false" ht="18.75" hidden="false" customHeight="true" outlineLevel="0" collapsed="false"/>
    <row r="44" customFormat="false" ht="18.75" hidden="false" customHeight="true" outlineLevel="0" collapsed="false"/>
    <row r="45" customFormat="false" ht="18.75" hidden="false" customHeight="true" outlineLevel="0" collapsed="false"/>
    <row r="46" customFormat="false" ht="18.75" hidden="false" customHeight="true" outlineLevel="0" collapsed="false"/>
    <row r="47" customFormat="false" ht="18.75" hidden="false" customHeight="true" outlineLevel="0" collapsed="false"/>
    <row r="48" customFormat="false" ht="18.75" hidden="false" customHeight="true" outlineLevel="0" collapsed="false"/>
    <row r="49" customFormat="false" ht="18.75" hidden="false" customHeight="true" outlineLevel="0" collapsed="false"/>
    <row r="50" customFormat="false" ht="18.75" hidden="false" customHeight="true" outlineLevel="0" collapsed="false"/>
    <row r="51" customFormat="false" ht="18.75" hidden="false" customHeight="true" outlineLevel="0" collapsed="false"/>
    <row r="52" customFormat="false" ht="18.75" hidden="false" customHeight="true" outlineLevel="0" collapsed="false"/>
    <row r="53" customFormat="false" ht="18.75" hidden="false" customHeight="true" outlineLevel="0" collapsed="false"/>
    <row r="54" customFormat="false" ht="18.75" hidden="false" customHeight="true" outlineLevel="0" collapsed="false"/>
    <row r="55" customFormat="false" ht="18.75" hidden="false" customHeight="true" outlineLevel="0" collapsed="false"/>
    <row r="56" customFormat="false" ht="18.75" hidden="false" customHeight="true" outlineLevel="0" collapsed="false"/>
    <row r="57" customFormat="false" ht="18.75" hidden="false" customHeight="true" outlineLevel="0" collapsed="false"/>
    <row r="58" customFormat="false" ht="18.75" hidden="false" customHeight="true" outlineLevel="0" collapsed="false"/>
    <row r="59" customFormat="false" ht="18.75" hidden="false" customHeight="true" outlineLevel="0" collapsed="false"/>
    <row r="60" customFormat="false" ht="18.75" hidden="false" customHeight="true" outlineLevel="0" collapsed="false"/>
    <row r="61" customFormat="false" ht="18.75" hidden="false" customHeight="true" outlineLevel="0" collapsed="false"/>
    <row r="62" customFormat="false" ht="18.75" hidden="false" customHeight="true" outlineLevel="0" collapsed="false"/>
    <row r="63" customFormat="false" ht="18.75" hidden="false" customHeight="true" outlineLevel="0" collapsed="false"/>
    <row r="64" customFormat="false" ht="18.75" hidden="false" customHeight="true" outlineLevel="0" collapsed="false"/>
    <row r="65" customFormat="false" ht="18.75" hidden="false" customHeight="true" outlineLevel="0" collapsed="false"/>
    <row r="66" customFormat="false" ht="18.75" hidden="false" customHeight="true" outlineLevel="0" collapsed="false"/>
    <row r="67" customFormat="false" ht="18.75" hidden="false" customHeight="true" outlineLevel="0" collapsed="false"/>
    <row r="68" customFormat="false" ht="18.75" hidden="false" customHeight="true" outlineLevel="0" collapsed="false"/>
    <row r="69" customFormat="false" ht="18.75" hidden="false" customHeight="true" outlineLevel="0" collapsed="false"/>
    <row r="70" customFormat="false" ht="18.75" hidden="false" customHeight="true" outlineLevel="0" collapsed="false"/>
    <row r="71" customFormat="false" ht="18.75" hidden="false" customHeight="true" outlineLevel="0" collapsed="false"/>
    <row r="72" customFormat="false" ht="18.75" hidden="false" customHeight="true" outlineLevel="0" collapsed="false"/>
    <row r="73" customFormat="false" ht="18.75" hidden="false" customHeight="true" outlineLevel="0" collapsed="false"/>
    <row r="74" customFormat="false" ht="18.75" hidden="false" customHeight="true" outlineLevel="0" collapsed="false"/>
    <row r="75" customFormat="false" ht="18.75" hidden="false" customHeight="true" outlineLevel="0" collapsed="false"/>
    <row r="76" customFormat="false" ht="18.75" hidden="false" customHeight="true" outlineLevel="0" collapsed="false"/>
    <row r="77" customFormat="false" ht="18.75" hidden="false" customHeight="true" outlineLevel="0" collapsed="false"/>
    <row r="78" customFormat="false" ht="18.75" hidden="false" customHeight="true" outlineLevel="0" collapsed="false"/>
    <row r="79" customFormat="false" ht="18.75" hidden="false" customHeight="true" outlineLevel="0" collapsed="false"/>
    <row r="80" customFormat="false" ht="18.75" hidden="false" customHeight="true" outlineLevel="0" collapsed="false"/>
    <row r="81" customFormat="false" ht="18.75" hidden="false" customHeight="true" outlineLevel="0" collapsed="false"/>
    <row r="82" customFormat="false" ht="18.75" hidden="false" customHeight="true" outlineLevel="0" collapsed="false"/>
    <row r="83" customFormat="false" ht="18.75" hidden="false" customHeight="true" outlineLevel="0" collapsed="false"/>
    <row r="84" customFormat="false" ht="18.75" hidden="false" customHeight="true" outlineLevel="0" collapsed="false"/>
    <row r="85" customFormat="false" ht="18.75" hidden="false" customHeight="true" outlineLevel="0" collapsed="false"/>
    <row r="86" customFormat="false" ht="18.75" hidden="false" customHeight="true" outlineLevel="0" collapsed="false"/>
    <row r="87" customFormat="false" ht="18.75" hidden="false" customHeight="true" outlineLevel="0" collapsed="false"/>
    <row r="88" customFormat="false" ht="18.75" hidden="false" customHeight="true" outlineLevel="0" collapsed="false"/>
    <row r="89" customFormat="false" ht="18.75" hidden="false" customHeight="true" outlineLevel="0" collapsed="false"/>
    <row r="90" customFormat="false" ht="18.75" hidden="false" customHeight="true" outlineLevel="0" collapsed="false"/>
    <row r="91" customFormat="false" ht="18.75" hidden="false" customHeight="true" outlineLevel="0" collapsed="false"/>
    <row r="92" customFormat="false" ht="18.75" hidden="false" customHeight="true" outlineLevel="0" collapsed="false"/>
    <row r="93" customFormat="false" ht="18.75" hidden="false" customHeight="true" outlineLevel="0" collapsed="false"/>
    <row r="94" customFormat="false" ht="18.75" hidden="false" customHeight="true" outlineLevel="0" collapsed="false"/>
    <row r="95" customFormat="false" ht="18.75" hidden="false" customHeight="true" outlineLevel="0" collapsed="false"/>
    <row r="96" customFormat="false" ht="18.75" hidden="false" customHeight="true" outlineLevel="0" collapsed="false"/>
    <row r="97" customFormat="false" ht="18.75" hidden="false" customHeight="true" outlineLevel="0" collapsed="false"/>
    <row r="98" customFormat="false" ht="18.75" hidden="false" customHeight="true" outlineLevel="0" collapsed="false"/>
    <row r="99" customFormat="false" ht="18.75" hidden="false" customHeight="true" outlineLevel="0" collapsed="false"/>
    <row r="100" customFormat="false" ht="18.75" hidden="false" customHeight="true" outlineLevel="0" collapsed="false"/>
    <row r="101" customFormat="false" ht="18.75" hidden="false" customHeight="true" outlineLevel="0" collapsed="false"/>
    <row r="102" customFormat="false" ht="18.75" hidden="false" customHeight="true" outlineLevel="0" collapsed="false"/>
    <row r="103" customFormat="false" ht="18.75" hidden="false" customHeight="true" outlineLevel="0" collapsed="false"/>
    <row r="104" customFormat="false" ht="18.75" hidden="false" customHeight="true" outlineLevel="0" collapsed="false"/>
    <row r="105" customFormat="false" ht="18.75" hidden="false" customHeight="true" outlineLevel="0" collapsed="false"/>
    <row r="106" customFormat="false" ht="18.75" hidden="false" customHeight="true" outlineLevel="0" collapsed="false"/>
    <row r="107" customFormat="false" ht="18.75" hidden="false" customHeight="true" outlineLevel="0" collapsed="false"/>
    <row r="108" customFormat="false" ht="18.75" hidden="false" customHeight="true" outlineLevel="0" collapsed="false"/>
    <row r="109" customFormat="false" ht="18.75" hidden="false" customHeight="true" outlineLevel="0" collapsed="false"/>
    <row r="110" customFormat="false" ht="18.75" hidden="false" customHeight="true" outlineLevel="0" collapsed="false"/>
    <row r="111" customFormat="false" ht="18.75" hidden="false" customHeight="true" outlineLevel="0" collapsed="false"/>
    <row r="112" customFormat="false" ht="18.75" hidden="false" customHeight="true" outlineLevel="0" collapsed="false"/>
    <row r="113" customFormat="false" ht="18.75" hidden="false" customHeight="true" outlineLevel="0" collapsed="false"/>
  </sheetData>
  <sheetProtection sheet="false"/>
  <mergeCells count="4">
    <mergeCell ref="A1:H1"/>
    <mergeCell ref="A3:D3"/>
    <mergeCell ref="E3:H3"/>
    <mergeCell ref="B20:H20"/>
  </mergeCells>
  <conditionalFormatting sqref="G5">
    <cfRule type="cellIs" priority="2" operator="lessThan" aboveAverage="0" equalAverage="0" bottom="0" percent="0" rank="0" text="" dxfId="0">
      <formula>$G$13</formula>
    </cfRule>
    <cfRule type="cellIs" priority="3" operator="lessThan" aboveAverage="0" equalAverage="0" bottom="0" percent="0" rank="0" text="" dxfId="1">
      <formula>$G$9</formula>
    </cfRule>
  </conditionalFormatting>
  <dataValidations count="5">
    <dataValidation allowBlank="true" error="Es sind nur Werte entsprechend der Drop-Down- Zeile zulässig" errorTitle="Ungültiger Wert" operator="between" showDropDown="false" showErrorMessage="true" showInputMessage="true" sqref="G6" type="list">
      <formula1>0</formula1>
      <formula2>0</formula2>
    </dataValidation>
    <dataValidation allowBlank="true" error="Es sind nur Werte entsprechend der Drop-Down- Zeile zulässig" errorTitle="Ungültiger Wert!" operator="between" prompt="Erscheint diese Zelle rot, haben Sie nachdem Sie die Position/en der Einzelkraft/kräfte eingegeben haben, die Trägerlänge so geändert, dass die Position/en größer als die Trägerlänge ist/sind! Ändern Sie entweder die Gesamtlänge oder die Position/en!" promptTitle="Information zur Eingabe!" showDropDown="false" showErrorMessage="true" showInputMessage="true" sqref="G5" type="list">
      <formula1>0</formula1>
      <formula2>0</formula2>
    </dataValidation>
    <dataValidation allowBlank="true" error="Bitte wählen Sie die Position zwischen 0 und der Gesamtlänge des Trägers! Nur Zahlen erlaubt!" errorTitle="Ungültiger Wert!" operator="between" prompt="Die Position wird vom linken Auflager gemessen und muss zwischen 0 und der Gesamtlänge des Einfeldträgers liegen! " promptTitle="Information zur Eingabe!" showDropDown="false" showErrorMessage="true" showInputMessage="true" sqref="G9 G13" type="decimal">
      <formula1>0</formula1>
      <formula2>$G$5</formula2>
    </dataValidation>
    <dataValidation allowBlank="true" error="Bitte geben Sie nur Zahlenwerte ein!" errorTitle="Ungültiger Wert!" operator="between" showDropDown="false" showErrorMessage="true" showInputMessage="true" sqref="G11" type="decimal">
      <formula1>-1E+066</formula1>
      <formula2>1E+067</formula2>
    </dataValidation>
    <dataValidation allowBlank="true" error="Bitte geben Sie nur possitive Zahlenwerte ein!" errorTitle="Ungültiger Wert!" operator="between" showDropDown="false" showErrorMessage="true" showInputMessage="true" sqref="G7" type="decimal">
      <formula1>-1E+033</formula1>
      <formula2>1E+067</formula2>
    </dataValidation>
  </dataValidations>
  <printOptions headings="false" gridLines="false" gridLinesSet="true" horizontalCentered="false" verticalCentered="false"/>
  <pageMargins left="0.708333333333333" right="0.708333333333333" top="0.590277777777778" bottom="0.59027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2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2.0" collapsed="true"/>
    <col min="2" max="6" hidden="false" style="0" width="11.4183673469388" collapsed="true"/>
    <col min="7" max="7" hidden="false" style="0" width="14.8571428571429" collapsed="true"/>
    <col min="8" max="12" hidden="false" style="0" width="11.4183673469388" collapsed="true"/>
    <col min="13" max="13" hidden="false" style="0" width="13.7040816326531" collapsed="true"/>
    <col min="14" max="14" hidden="false" style="0" width="16.1428571428571" collapsed="true"/>
    <col min="15" max="15" hidden="false" style="0" width="2.57142857142857" collapsed="true"/>
    <col min="16" max="1025" hidden="false" style="0" width="11.4183673469388" collapsed="true"/>
  </cols>
  <sheetData>
    <row r="1" customFormat="false" ht="36.75" hidden="false" customHeight="true" outlineLevel="0" collapsed="false">
      <c r="A1" s="1" t="s">
        <v>24</v>
      </c>
      <c r="B1" s="1"/>
      <c r="C1" s="1"/>
      <c r="D1" s="1"/>
      <c r="E1" s="1"/>
      <c r="F1" s="1"/>
      <c r="G1" s="1"/>
      <c r="H1" s="1"/>
      <c r="I1"/>
    </row>
    <row r="2" customFormat="false" ht="18.75" hidden="false" customHeight="true" outlineLevel="0" collapsed="false">
      <c r="A2" s="2"/>
      <c r="B2" s="2"/>
      <c r="C2" s="2"/>
      <c r="D2" s="2"/>
      <c r="E2" s="2"/>
      <c r="F2" s="2"/>
      <c r="G2" s="2"/>
      <c r="H2" s="2"/>
      <c r="K2" s="34"/>
      <c r="M2" s="34"/>
      <c r="N2" s="34"/>
      <c r="O2" s="34"/>
      <c r="Q2" s="34"/>
      <c r="R2" s="34"/>
    </row>
    <row r="3" customFormat="false" ht="18.75" hidden="false" customHeight="true" outlineLevel="0" collapsed="false">
      <c r="A3" s="3" t="s">
        <v>1</v>
      </c>
      <c r="B3" s="3"/>
      <c r="C3" s="3"/>
      <c r="D3" s="3"/>
      <c r="E3" s="4" t="s">
        <v>25</v>
      </c>
      <c r="F3" s="4"/>
      <c r="G3" s="4"/>
      <c r="H3" s="4"/>
      <c r="M3" s="34"/>
      <c r="N3" s="34"/>
      <c r="O3" s="34"/>
      <c r="Q3" s="34"/>
      <c r="R3" s="34"/>
    </row>
    <row r="4" customFormat="false" ht="9.75" hidden="false" customHeight="true" outlineLevel="0" collapsed="false">
      <c r="A4" s="27"/>
      <c r="B4" s="15"/>
      <c r="C4" s="15"/>
      <c r="D4" s="15"/>
      <c r="E4" s="15"/>
      <c r="F4" s="15"/>
      <c r="G4" s="15"/>
      <c r="H4" s="13"/>
    </row>
    <row r="5" customFormat="false" ht="18.75" hidden="false" customHeight="true" outlineLevel="0" collapsed="false">
      <c r="A5" s="27"/>
      <c r="B5" s="10" t="s">
        <v>26</v>
      </c>
      <c r="C5" s="10"/>
      <c r="D5" s="10"/>
      <c r="E5" s="10"/>
      <c r="F5" s="11" t="s">
        <v>27</v>
      </c>
      <c r="G5" s="35" t="n">
        <v>35</v>
      </c>
      <c r="H5" s="13" t="s">
        <v>28</v>
      </c>
    </row>
    <row r="6" customFormat="false" ht="4.5" hidden="false" customHeight="true" outlineLevel="0" collapsed="false">
      <c r="A6" s="27"/>
      <c r="B6" s="15"/>
      <c r="C6" s="15"/>
      <c r="D6" s="15"/>
      <c r="E6" s="15"/>
      <c r="F6" s="17"/>
      <c r="G6" s="36" t="n">
        <v>600</v>
      </c>
      <c r="H6" s="13"/>
    </row>
    <row r="7" customFormat="false" ht="18.75" hidden="false" customHeight="true" outlineLevel="0" collapsed="false">
      <c r="A7" s="27"/>
      <c r="B7" s="10" t="s">
        <v>29</v>
      </c>
      <c r="C7" s="10"/>
      <c r="D7" s="10"/>
      <c r="E7" s="10"/>
      <c r="F7" s="11" t="s">
        <v>30</v>
      </c>
      <c r="G7" s="35" t="n">
        <v>40</v>
      </c>
      <c r="H7" s="13" t="s">
        <v>28</v>
      </c>
    </row>
    <row r="8" customFormat="false" ht="4.5" hidden="false" customHeight="true" outlineLevel="0" collapsed="false">
      <c r="A8" s="27"/>
      <c r="B8" s="15"/>
      <c r="C8" s="15"/>
      <c r="D8" s="15"/>
      <c r="E8" s="15"/>
      <c r="F8" s="17"/>
      <c r="G8" s="36"/>
      <c r="H8" s="13"/>
    </row>
    <row r="9" customFormat="false" ht="18.75" hidden="false" customHeight="true" outlineLevel="0" collapsed="false">
      <c r="A9" s="27"/>
      <c r="B9" s="10" t="s">
        <v>31</v>
      </c>
      <c r="C9" s="10"/>
      <c r="D9" s="10"/>
      <c r="E9" s="10"/>
      <c r="F9" s="11" t="s">
        <v>32</v>
      </c>
      <c r="G9" s="35" t="n">
        <v>1.5</v>
      </c>
      <c r="H9" s="13" t="s">
        <v>28</v>
      </c>
    </row>
    <row r="10" customFormat="false" ht="4.5" hidden="false" customHeight="true" outlineLevel="0" collapsed="false">
      <c r="A10" s="27"/>
      <c r="B10" s="15"/>
      <c r="C10" s="15"/>
      <c r="D10" s="15"/>
      <c r="E10" s="15"/>
      <c r="F10" s="17"/>
      <c r="G10" s="36" t="n">
        <v>11</v>
      </c>
      <c r="H10" s="13"/>
    </row>
    <row r="11" customFormat="false" ht="18.75" hidden="false" customHeight="true" outlineLevel="0" collapsed="false">
      <c r="A11" s="27"/>
      <c r="B11" s="10" t="s">
        <v>33</v>
      </c>
      <c r="C11" s="10"/>
      <c r="D11" s="10"/>
      <c r="E11" s="10"/>
      <c r="F11" s="11" t="s">
        <v>34</v>
      </c>
      <c r="G11" s="35" t="n">
        <v>1.8</v>
      </c>
      <c r="H11" s="13" t="s">
        <v>28</v>
      </c>
      <c r="J11" s="34"/>
    </row>
    <row r="12" customFormat="false" ht="4.5" hidden="false" customHeight="true" outlineLevel="0" collapsed="false">
      <c r="A12" s="27"/>
      <c r="B12" s="15"/>
      <c r="C12" s="15"/>
      <c r="D12" s="15"/>
      <c r="E12" s="15"/>
      <c r="F12" s="17"/>
      <c r="G12" s="36"/>
      <c r="H12" s="13"/>
      <c r="J12" s="34"/>
    </row>
    <row r="13" customFormat="false" ht="18.75" hidden="false" customHeight="true" outlineLevel="0" collapsed="false">
      <c r="A13" s="27"/>
      <c r="B13" s="10" t="s">
        <v>35</v>
      </c>
      <c r="C13" s="10"/>
      <c r="D13" s="10"/>
      <c r="E13" s="10"/>
      <c r="F13" s="37" t="s">
        <v>36</v>
      </c>
      <c r="G13" s="12" t="n">
        <v>7500</v>
      </c>
      <c r="H13" s="13" t="s">
        <v>37</v>
      </c>
    </row>
    <row r="14" customFormat="false" ht="9.75" hidden="false" customHeight="true" outlineLevel="0" collapsed="false">
      <c r="A14" s="29"/>
      <c r="B14" s="20"/>
      <c r="C14" s="20"/>
      <c r="D14" s="20"/>
      <c r="E14" s="20"/>
      <c r="F14" s="38"/>
      <c r="G14" s="39"/>
      <c r="H14" s="21"/>
    </row>
    <row r="15" customFormat="false" ht="18.75" hidden="false" customHeight="true" outlineLevel="0" collapsed="false">
      <c r="A15" s="2"/>
      <c r="B15" s="2"/>
      <c r="C15" s="2"/>
      <c r="D15" s="2"/>
      <c r="E15" s="2"/>
      <c r="F15" s="2"/>
      <c r="G15" s="2"/>
      <c r="H15" s="2"/>
    </row>
    <row r="16" customFormat="false" ht="18.75" hidden="false" customHeight="true" outlineLevel="0" collapsed="false">
      <c r="A16" s="30"/>
      <c r="B16" s="40" t="s">
        <v>38</v>
      </c>
      <c r="C16" s="41"/>
      <c r="D16" s="41"/>
      <c r="E16" s="41"/>
      <c r="F16" s="41"/>
      <c r="G16" s="41"/>
      <c r="H16" s="42"/>
    </row>
    <row r="17" customFormat="false" ht="9.75" hidden="false" customHeight="true" outlineLevel="0" collapsed="false">
      <c r="A17" s="27"/>
      <c r="B17" s="15"/>
      <c r="C17" s="15"/>
      <c r="D17" s="15"/>
      <c r="E17" s="15"/>
      <c r="F17" s="15"/>
      <c r="G17" s="15"/>
      <c r="H17" s="13"/>
    </row>
    <row r="18" customFormat="false" ht="18.75" hidden="false" customHeight="true" outlineLevel="0" collapsed="false">
      <c r="A18" s="27"/>
      <c r="B18" s="10" t="s">
        <v>39</v>
      </c>
      <c r="C18" s="10"/>
      <c r="D18" s="10"/>
      <c r="E18" s="10"/>
      <c r="F18" s="11" t="s">
        <v>40</v>
      </c>
      <c r="G18" s="43" t="n">
        <f aca="false">2*G11*G7+((G5-2*G11)*G9)</f>
        <v>191.1</v>
      </c>
      <c r="H18" s="13" t="s">
        <v>41</v>
      </c>
    </row>
    <row r="19" customFormat="false" ht="4.5" hidden="false" customHeight="true" outlineLevel="0" collapsed="false">
      <c r="A19" s="27"/>
      <c r="B19" s="15"/>
      <c r="C19" s="15"/>
      <c r="D19" s="15"/>
      <c r="E19" s="15"/>
      <c r="F19" s="17"/>
      <c r="G19" s="44"/>
      <c r="H19" s="13"/>
    </row>
    <row r="20" customFormat="false" ht="18.75" hidden="false" customHeight="true" outlineLevel="0" collapsed="false">
      <c r="A20" s="27"/>
      <c r="B20" s="10" t="s">
        <v>42</v>
      </c>
      <c r="C20" s="10"/>
      <c r="D20" s="10"/>
      <c r="E20" s="10"/>
      <c r="F20" s="11" t="s">
        <v>43</v>
      </c>
      <c r="G20" s="43" t="n">
        <f aca="false">(G7*G5^3-(G7-G9)*(G5-2*G11)^3)/12</f>
        <v>43589.413</v>
      </c>
      <c r="H20" s="13" t="s">
        <v>44</v>
      </c>
    </row>
    <row r="21" customFormat="false" ht="4.5" hidden="false" customHeight="true" outlineLevel="0" collapsed="false">
      <c r="A21" s="27"/>
      <c r="B21" s="15"/>
      <c r="C21" s="15"/>
      <c r="D21" s="15"/>
      <c r="E21" s="15"/>
      <c r="F21" s="17"/>
      <c r="G21" s="44"/>
      <c r="H21" s="13"/>
    </row>
    <row r="22" customFormat="false" ht="18.75" hidden="false" customHeight="true" outlineLevel="0" collapsed="false">
      <c r="A22" s="27"/>
      <c r="B22" s="10" t="s">
        <v>45</v>
      </c>
      <c r="C22" s="10"/>
      <c r="D22" s="10"/>
      <c r="E22" s="10"/>
      <c r="F22" s="11" t="s">
        <v>46</v>
      </c>
      <c r="G22" s="33" t="n">
        <f aca="false">((G13))*(G18/1000000)</f>
        <v>1.43325</v>
      </c>
      <c r="H22" s="13" t="s">
        <v>17</v>
      </c>
    </row>
    <row r="23" customFormat="false" ht="9.75" hidden="false" customHeight="true" outlineLevel="0" collapsed="false">
      <c r="A23" s="29"/>
      <c r="B23" s="20"/>
      <c r="C23" s="20"/>
      <c r="D23" s="20"/>
      <c r="E23" s="20"/>
      <c r="F23" s="38"/>
      <c r="G23" s="20"/>
      <c r="H23" s="21"/>
    </row>
    <row r="24" customFormat="false" ht="18.75" hidden="false" customHeight="true" outlineLevel="0" collapsed="false"/>
    <row r="25" customFormat="false" ht="18.75" hidden="false" customHeight="true" outlineLevel="0" collapsed="false"/>
    <row r="26" customFormat="false" ht="18.75" hidden="false" customHeight="true" outlineLevel="0" collapsed="false"/>
    <row r="27" customFormat="false" ht="18.75" hidden="false" customHeight="true" outlineLevel="0" collapsed="false"/>
    <row r="28" customFormat="false" ht="18.75" hidden="false" customHeight="true" outlineLevel="0" collapsed="false"/>
    <row r="29" customFormat="false" ht="18.75" hidden="false" customHeight="true" outlineLevel="0" collapsed="false"/>
    <row r="30" customFormat="false" ht="18.75" hidden="false" customHeight="true" outlineLevel="0" collapsed="false"/>
    <row r="31" customFormat="false" ht="18.75" hidden="false" customHeight="true" outlineLevel="0" collapsed="false"/>
    <row r="32" customFormat="false" ht="18.75" hidden="false" customHeight="true" outlineLevel="0" collapsed="false"/>
    <row r="33" customFormat="false" ht="18.75" hidden="false" customHeight="true" outlineLevel="0" collapsed="false"/>
    <row r="34" customFormat="false" ht="18.75" hidden="false" customHeight="true" outlineLevel="0" collapsed="false"/>
    <row r="35" customFormat="false" ht="18.75" hidden="false" customHeight="true" outlineLevel="0" collapsed="false"/>
    <row r="36" customFormat="false" ht="18.75" hidden="false" customHeight="true" outlineLevel="0" collapsed="false"/>
    <row r="37" customFormat="false" ht="18.75" hidden="false" customHeight="true" outlineLevel="0" collapsed="false"/>
    <row r="38" customFormat="false" ht="18.75" hidden="false" customHeight="true" outlineLevel="0" collapsed="false"/>
    <row r="39" customFormat="false" ht="18.75" hidden="false" customHeight="true" outlineLevel="0" collapsed="false"/>
    <row r="40" customFormat="false" ht="18.75" hidden="false" customHeight="true" outlineLevel="0" collapsed="false"/>
    <row r="41" customFormat="false" ht="18.75" hidden="false" customHeight="true" outlineLevel="0" collapsed="false"/>
    <row r="42" customFormat="false" ht="18.75" hidden="false" customHeight="true" outlineLevel="0" collapsed="false"/>
    <row r="43" customFormat="false" ht="18.75" hidden="false" customHeight="true" outlineLevel="0" collapsed="false"/>
    <row r="44" customFormat="false" ht="18.75" hidden="false" customHeight="true" outlineLevel="0" collapsed="false"/>
    <row r="45" customFormat="false" ht="18.75" hidden="false" customHeight="true" outlineLevel="0" collapsed="false"/>
    <row r="46" customFormat="false" ht="18.75" hidden="false" customHeight="true" outlineLevel="0" collapsed="false"/>
    <row r="47" customFormat="false" ht="18.75" hidden="false" customHeight="true" outlineLevel="0" collapsed="false"/>
    <row r="48" customFormat="false" ht="18.75" hidden="false" customHeight="true" outlineLevel="0" collapsed="false"/>
    <row r="49" customFormat="false" ht="18.75" hidden="false" customHeight="true" outlineLevel="0" collapsed="false"/>
    <row r="50" customFormat="false" ht="18.75" hidden="false" customHeight="true" outlineLevel="0" collapsed="false"/>
    <row r="51" customFormat="false" ht="18.75" hidden="false" customHeight="true" outlineLevel="0" collapsed="false"/>
    <row r="52" customFormat="false" ht="18.75" hidden="false" customHeight="true" outlineLevel="0" collapsed="false"/>
    <row r="53" customFormat="false" ht="18.75" hidden="false" customHeight="true" outlineLevel="0" collapsed="false"/>
    <row r="54" customFormat="false" ht="18.75" hidden="false" customHeight="true" outlineLevel="0" collapsed="false"/>
    <row r="55" customFormat="false" ht="18.75" hidden="false" customHeight="true" outlineLevel="0" collapsed="false"/>
    <row r="56" customFormat="false" ht="18.75" hidden="false" customHeight="true" outlineLevel="0" collapsed="false"/>
    <row r="57" customFormat="false" ht="18.75" hidden="false" customHeight="true" outlineLevel="0" collapsed="false"/>
    <row r="58" customFormat="false" ht="18.75" hidden="false" customHeight="true" outlineLevel="0" collapsed="false"/>
    <row r="59" customFormat="false" ht="18.75" hidden="false" customHeight="true" outlineLevel="0" collapsed="false"/>
    <row r="60" customFormat="false" ht="18.75" hidden="false" customHeight="true" outlineLevel="0" collapsed="false"/>
    <row r="61" customFormat="false" ht="18.75" hidden="false" customHeight="true" outlineLevel="0" collapsed="false"/>
    <row r="62" customFormat="false" ht="18.75" hidden="false" customHeight="true" outlineLevel="0" collapsed="false"/>
    <row r="63" customFormat="false" ht="18.75" hidden="false" customHeight="true" outlineLevel="0" collapsed="false"/>
    <row r="64" customFormat="false" ht="18.75" hidden="false" customHeight="true" outlineLevel="0" collapsed="false"/>
    <row r="65" customFormat="false" ht="18.75" hidden="false" customHeight="true" outlineLevel="0" collapsed="false"/>
    <row r="66" customFormat="false" ht="18.75" hidden="false" customHeight="true" outlineLevel="0" collapsed="false"/>
    <row r="67" customFormat="false" ht="18.75" hidden="false" customHeight="true" outlineLevel="0" collapsed="false"/>
    <row r="68" customFormat="false" ht="18.75" hidden="false" customHeight="true" outlineLevel="0" collapsed="false"/>
    <row r="69" customFormat="false" ht="18.75" hidden="false" customHeight="true" outlineLevel="0" collapsed="false"/>
    <row r="70" customFormat="false" ht="18.75" hidden="false" customHeight="true" outlineLevel="0" collapsed="false"/>
    <row r="71" customFormat="false" ht="18.75" hidden="false" customHeight="true" outlineLevel="0" collapsed="false"/>
    <row r="72" customFormat="false" ht="18.75" hidden="false" customHeight="true" outlineLevel="0" collapsed="false"/>
    <row r="73" customFormat="false" ht="18.75" hidden="false" customHeight="true" outlineLevel="0" collapsed="false"/>
    <row r="74" customFormat="false" ht="18.75" hidden="false" customHeight="true" outlineLevel="0" collapsed="false"/>
    <row r="75" customFormat="false" ht="18.75" hidden="false" customHeight="true" outlineLevel="0" collapsed="false"/>
    <row r="76" customFormat="false" ht="18.75" hidden="false" customHeight="true" outlineLevel="0" collapsed="false"/>
    <row r="77" customFormat="false" ht="18.75" hidden="false" customHeight="true" outlineLevel="0" collapsed="false"/>
    <row r="78" customFormat="false" ht="18.75" hidden="false" customHeight="true" outlineLevel="0" collapsed="false"/>
    <row r="79" customFormat="false" ht="18.75" hidden="false" customHeight="true" outlineLevel="0" collapsed="false"/>
    <row r="80" customFormat="false" ht="18.75" hidden="false" customHeight="true" outlineLevel="0" collapsed="false"/>
    <row r="81" customFormat="false" ht="18.75" hidden="false" customHeight="true" outlineLevel="0" collapsed="false"/>
    <row r="82" customFormat="false" ht="18.75" hidden="false" customHeight="true" outlineLevel="0" collapsed="false"/>
    <row r="83" customFormat="false" ht="18.75" hidden="false" customHeight="true" outlineLevel="0" collapsed="false"/>
    <row r="84" customFormat="false" ht="18.75" hidden="false" customHeight="true" outlineLevel="0" collapsed="false"/>
    <row r="85" customFormat="false" ht="18.75" hidden="false" customHeight="true" outlineLevel="0" collapsed="false"/>
    <row r="86" customFormat="false" ht="18.75" hidden="false" customHeight="true" outlineLevel="0" collapsed="false"/>
    <row r="87" customFormat="false" ht="18.75" hidden="false" customHeight="true" outlineLevel="0" collapsed="false"/>
    <row r="88" customFormat="false" ht="18.75" hidden="false" customHeight="true" outlineLevel="0" collapsed="false"/>
    <row r="89" customFormat="false" ht="18.75" hidden="false" customHeight="true" outlineLevel="0" collapsed="false"/>
    <row r="90" customFormat="false" ht="18.75" hidden="false" customHeight="true" outlineLevel="0" collapsed="false"/>
    <row r="91" customFormat="false" ht="18.75" hidden="false" customHeight="true" outlineLevel="0" collapsed="false"/>
    <row r="92" customFormat="false" ht="18.75" hidden="false" customHeight="true" outlineLevel="0" collapsed="false"/>
    <row r="93" customFormat="false" ht="18.75" hidden="false" customHeight="true" outlineLevel="0" collapsed="false"/>
  </sheetData>
  <sheetProtection sheet="false"/>
  <mergeCells count="3">
    <mergeCell ref="A1:H1"/>
    <mergeCell ref="A3:D3"/>
    <mergeCell ref="E3:H3"/>
  </mergeCells>
  <conditionalFormatting sqref="G7">
    <cfRule type="cellIs" priority="2" operator="equal" aboveAverage="0" equalAverage="0" bottom="0" percent="0" rank="0" text="" dxfId="0">
      <formula>""</formula>
    </cfRule>
  </conditionalFormatting>
  <conditionalFormatting sqref="G5">
    <cfRule type="cellIs" priority="3" operator="equal" aboveAverage="0" equalAverage="0" bottom="0" percent="0" rank="0" text="" dxfId="0">
      <formula>""</formula>
    </cfRule>
  </conditionalFormatting>
  <conditionalFormatting sqref="G9">
    <cfRule type="cellIs" priority="4" operator="equal" aboveAverage="0" equalAverage="0" bottom="0" percent="0" rank="0" text="" dxfId="1">
      <formula>""</formula>
    </cfRule>
  </conditionalFormatting>
  <conditionalFormatting sqref="G11">
    <cfRule type="cellIs" priority="5" operator="equal" aboveAverage="0" equalAverage="0" bottom="0" percent="0" rank="0" text="" dxfId="0">
      <formula>""</formula>
    </cfRule>
  </conditionalFormatting>
  <conditionalFormatting sqref="G13">
    <cfRule type="cellIs" priority="6" operator="equal" aboveAverage="0" equalAverage="0" bottom="0" percent="0" rank="0" text="" dxfId="0">
      <formula>""</formula>
    </cfRule>
  </conditionalFormatting>
  <dataValidations count="3">
    <dataValidation allowBlank="true" error="Die Stegdicke darf die Breite nicht überschreiten und es sind nur Zahlen größer als 0 erlaubt!" errorTitle="Wahl der Stegdicke" operator="between" showDropDown="false" showErrorMessage="true" showInputMessage="true" sqref="G9" type="decimal">
      <formula1>0</formula1>
      <formula2>G7</formula2>
    </dataValidation>
    <dataValidation allowBlank="true" error="Die Flanschdicke darf die halbe Höhe (h/2) nicht überschreiten und es sind nur Zahlen größer als 0 erlaubt!" errorTitle="Wahl der Flanschdicke" operator="between" showDropDown="false" showErrorMessage="true" showInputMessage="true" sqref="G11" type="decimal">
      <formula1>0</formula1>
      <formula2>G5/2</formula2>
    </dataValidation>
    <dataValidation allowBlank="true" error="Es sind nur Zahlen größer als 0 erlaubt!" errorTitle="Falsche Werteingabe" operator="greaterThan" showDropDown="false" showErrorMessage="true" showInputMessage="true" sqref="G5 G7 G13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7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3" hidden="false" style="0" width="12.7091836734694" collapsed="true"/>
    <col min="4" max="4" hidden="false" style="0" width="3.57142857142857" collapsed="true"/>
    <col min="5" max="8" hidden="false" style="0" width="12.7091836734694" collapsed="true"/>
    <col min="9" max="9" hidden="false" style="0" width="7.0" collapsed="true"/>
    <col min="10" max="12" hidden="false" style="0" width="11.4183673469388" collapsed="true"/>
    <col min="13" max="13" hidden="false" style="0" width="17.7091836734694" collapsed="true"/>
    <col min="14" max="1025" hidden="false" style="0" width="11.4183673469388" collapsed="true"/>
  </cols>
  <sheetData>
    <row r="1" customFormat="false" ht="35.1" hidden="false" customHeight="true" outlineLevel="0" collapsed="false">
      <c r="A1" s="45" t="s">
        <v>47</v>
      </c>
      <c r="B1" s="45" t="s">
        <v>48</v>
      </c>
      <c r="C1" s="45" t="s">
        <v>49</v>
      </c>
      <c r="D1" s="46"/>
      <c r="E1" s="45" t="s">
        <v>50</v>
      </c>
      <c r="F1" s="45" t="s">
        <v>51</v>
      </c>
      <c r="G1" s="45" t="s">
        <v>52</v>
      </c>
      <c r="H1" s="46"/>
      <c r="I1"/>
    </row>
    <row r="2" customFormat="false" ht="15.75" hidden="false" customHeight="false" outlineLevel="0" collapsed="false">
      <c r="A2" s="47" t="s">
        <v>5</v>
      </c>
      <c r="B2" s="47" t="s">
        <v>5</v>
      </c>
      <c r="C2" s="47" t="s">
        <v>5</v>
      </c>
      <c r="D2" s="2"/>
      <c r="E2" s="47" t="s">
        <v>17</v>
      </c>
      <c r="F2" s="47" t="s">
        <v>8</v>
      </c>
      <c r="G2" s="47" t="s">
        <v>8</v>
      </c>
      <c r="H2" s="2"/>
    </row>
    <row r="3" customFormat="false" ht="15.75" hidden="false" customHeight="false" outlineLevel="0" collapsed="false">
      <c r="A3" s="48" t="n">
        <f aca="false">Ergebnisse!G9</f>
        <v>7</v>
      </c>
      <c r="B3" s="48" t="n">
        <f aca="false">Ergebnisse!G13</f>
        <v>10.4</v>
      </c>
      <c r="C3" s="48" t="n">
        <f aca="false">Ergebnisse!G5</f>
        <v>10.5</v>
      </c>
      <c r="D3" s="2"/>
      <c r="E3" s="48" t="n">
        <f aca="false">Ergebnisse!G17</f>
        <v>4430</v>
      </c>
      <c r="F3" s="48" t="n">
        <f aca="false">Ergebnisse!G7</f>
        <v>600</v>
      </c>
      <c r="G3" s="48" t="n">
        <f aca="false">Ergebnisse!G11</f>
        <v>50000</v>
      </c>
      <c r="H3" s="2"/>
    </row>
    <row r="4" customFormat="false" ht="15.75" hidden="false" customHeight="false" outlineLevel="0" collapsed="false">
      <c r="A4" s="2"/>
      <c r="B4" s="2"/>
      <c r="C4" s="2"/>
      <c r="D4" s="2"/>
      <c r="E4" s="2"/>
      <c r="F4" s="2"/>
      <c r="G4" s="2"/>
      <c r="H4" s="2"/>
    </row>
    <row r="5" customFormat="false" ht="18.75" hidden="false" customHeight="false" outlineLevel="0" collapsed="false">
      <c r="A5" s="49" t="s">
        <v>53</v>
      </c>
      <c r="B5" s="49" t="s">
        <v>54</v>
      </c>
      <c r="C5" s="49" t="s">
        <v>55</v>
      </c>
      <c r="D5" s="2"/>
      <c r="E5" s="50" t="s">
        <v>56</v>
      </c>
      <c r="F5" s="50" t="s">
        <v>57</v>
      </c>
      <c r="G5" s="50" t="s">
        <v>58</v>
      </c>
      <c r="H5" s="50" t="s">
        <v>59</v>
      </c>
    </row>
    <row r="6" customFormat="false" ht="15.75" hidden="false" customHeight="false" outlineLevel="0" collapsed="false">
      <c r="A6" s="51" t="s">
        <v>5</v>
      </c>
      <c r="B6" s="51" t="s">
        <v>5</v>
      </c>
      <c r="C6" s="51" t="s">
        <v>5</v>
      </c>
      <c r="D6" s="2"/>
      <c r="E6" s="52" t="s">
        <v>20</v>
      </c>
      <c r="F6" s="52" t="s">
        <v>20</v>
      </c>
      <c r="G6" s="52" t="s">
        <v>20</v>
      </c>
      <c r="H6" s="52" t="s">
        <v>20</v>
      </c>
      <c r="J6" s="14"/>
      <c r="K6" s="14"/>
    </row>
    <row r="7" customFormat="false" ht="15" hidden="false" customHeight="false" outlineLevel="0" collapsed="false">
      <c r="A7" s="53" t="n">
        <v>0</v>
      </c>
      <c r="B7" s="53" t="n">
        <f aca="false">A7/$C$3</f>
        <v>0</v>
      </c>
      <c r="C7" s="53" t="n">
        <f aca="false">($C$3-A7)/$C$3</f>
        <v>1</v>
      </c>
      <c r="D7" s="2"/>
      <c r="E7" s="53" t="n">
        <f aca="false">((B7*C7)/2)*$E$3*$C$3^2</f>
        <v>0</v>
      </c>
      <c r="F7" s="53" t="n">
        <f aca="false">IF($F$3=0,"-",IF(A7&lt;=$A$3,B7*($C$3-$A$3)*$F$3,C7*$A$3*$F$3))</f>
        <v>0</v>
      </c>
      <c r="G7" s="53" t="n">
        <f aca="false">IF($G$3=0,"-",IF(A7&lt;=$B$3,B7*($C$3-$B$3)*$G$3,C7*$B$3*$G$3))</f>
        <v>0</v>
      </c>
      <c r="H7" s="53" t="n">
        <f aca="false">SUM(E7:G7)</f>
        <v>0</v>
      </c>
    </row>
    <row r="8" customFormat="false" ht="15" hidden="false" customHeight="false" outlineLevel="0" collapsed="false">
      <c r="A8" s="54" t="n">
        <f aca="false">$C$3/70+A7</f>
        <v>0.15</v>
      </c>
      <c r="B8" s="54" t="n">
        <f aca="false">A8/$C$3</f>
        <v>0.0142857142857143</v>
      </c>
      <c r="C8" s="54" t="n">
        <f aca="false">($C$3-A8)/$C$3</f>
        <v>0.985714285714286</v>
      </c>
      <c r="D8" s="2"/>
      <c r="E8" s="54" t="n">
        <f aca="false">((B8*C8)/2)*$E$3*$C$3^2</f>
        <v>3438.7875</v>
      </c>
      <c r="F8" s="54" t="n">
        <f aca="false">IF($F$3=0,"-",IF(A8&lt;=$A$3,B8*($C$3-$A$3)*$F$3,C8*$A$3*$F$3))</f>
        <v>30</v>
      </c>
      <c r="G8" s="54" t="n">
        <f aca="false">IF($G$3=0,"-",IF(A8&lt;=$B$3,B8*($C$3-$B$3)*$G$3,C8*$B$3*$G$3))</f>
        <v>71.4285714285712</v>
      </c>
      <c r="H8" s="54" t="n">
        <f aca="false">SUM(E8:G8)</f>
        <v>3540.21607142857</v>
      </c>
    </row>
    <row r="9" customFormat="false" ht="15" hidden="false" customHeight="false" outlineLevel="0" collapsed="false">
      <c r="A9" s="55" t="n">
        <f aca="false">$C$3/70+A8</f>
        <v>0.3</v>
      </c>
      <c r="B9" s="55" t="n">
        <f aca="false">A9/$C$3</f>
        <v>0.0285714285714286</v>
      </c>
      <c r="C9" s="55" t="n">
        <f aca="false">($C$3-A9)/$C$3</f>
        <v>0.971428571428571</v>
      </c>
      <c r="D9" s="2"/>
      <c r="E9" s="55" t="n">
        <f aca="false">((B9*C9)/2)*$E$3*$C$3^2</f>
        <v>6777.9</v>
      </c>
      <c r="F9" s="55" t="n">
        <f aca="false">IF($F$3=0,"-",IF(A9&lt;=$A$3,B9*($C$3-$A$3)*$F$3,C9*$A$3*$F$3))</f>
        <v>60</v>
      </c>
      <c r="G9" s="55" t="n">
        <f aca="false">IF($G$3=0,"-",IF(A9&lt;=$B$3,B9*($C$3-$B$3)*$G$3,C9*$B$3*$G$3))</f>
        <v>142.857142857142</v>
      </c>
      <c r="H9" s="55" t="n">
        <f aca="false">SUM(E9:G9)</f>
        <v>6980.75714285714</v>
      </c>
    </row>
    <row r="10" customFormat="false" ht="15" hidden="false" customHeight="false" outlineLevel="0" collapsed="false">
      <c r="A10" s="54" t="n">
        <f aca="false">$C$3/70+A9</f>
        <v>0.45</v>
      </c>
      <c r="B10" s="54" t="n">
        <f aca="false">A10/$C$3</f>
        <v>0.0428571428571429</v>
      </c>
      <c r="C10" s="54" t="n">
        <f aca="false">($C$3-A10)/$C$3</f>
        <v>0.957142857142857</v>
      </c>
      <c r="D10" s="2"/>
      <c r="E10" s="54" t="n">
        <f aca="false">((B10*C10)/2)*$E$3*$C$3^2</f>
        <v>10017.3375</v>
      </c>
      <c r="F10" s="54" t="n">
        <f aca="false">IF($F$3=0,"-",IF(A10&lt;=$A$3,B10*($C$3-$A$3)*$F$3,C10*$A$3*$F$3))</f>
        <v>90</v>
      </c>
      <c r="G10" s="54" t="n">
        <f aca="false">IF($G$3=0,"-",IF(A10&lt;=$B$3,B10*($C$3-$B$3)*$G$3,C10*$B$3*$G$3))</f>
        <v>214.285714285713</v>
      </c>
      <c r="H10" s="54" t="n">
        <f aca="false">SUM(E10:G10)</f>
        <v>10321.6232142857</v>
      </c>
    </row>
    <row r="11" customFormat="false" ht="15" hidden="false" customHeight="false" outlineLevel="0" collapsed="false">
      <c r="A11" s="55" t="n">
        <f aca="false">$C$3/70+A10</f>
        <v>0.6</v>
      </c>
      <c r="B11" s="55" t="n">
        <f aca="false">A11/$C$3</f>
        <v>0.0571428571428571</v>
      </c>
      <c r="C11" s="55" t="n">
        <f aca="false">($C$3-A11)/$C$3</f>
        <v>0.942857142857143</v>
      </c>
      <c r="D11" s="2"/>
      <c r="E11" s="55" t="n">
        <f aca="false">((B11*C11)/2)*$E$3*$C$3^2</f>
        <v>13157.1</v>
      </c>
      <c r="F11" s="55" t="n">
        <f aca="false">IF($F$3=0,"-",IF(A11&lt;=$A$3,B11*($C$3-$A$3)*$F$3,C11*$A$3*$F$3))</f>
        <v>120</v>
      </c>
      <c r="G11" s="55" t="n">
        <f aca="false">IF($G$3=0,"-",IF(A11&lt;=$B$3,B11*($C$3-$B$3)*$G$3,C11*$B$3*$G$3))</f>
        <v>285.714285714285</v>
      </c>
      <c r="H11" s="55" t="n">
        <f aca="false">SUM(E11:G11)</f>
        <v>13562.8142857143</v>
      </c>
    </row>
    <row r="12" customFormat="false" ht="15" hidden="false" customHeight="false" outlineLevel="0" collapsed="false">
      <c r="A12" s="54" t="n">
        <f aca="false">$C$3/70+A11</f>
        <v>0.75</v>
      </c>
      <c r="B12" s="54" t="n">
        <f aca="false">A12/$C$3</f>
        <v>0.0714285714285714</v>
      </c>
      <c r="C12" s="54" t="n">
        <f aca="false">($C$3-A12)/$C$3</f>
        <v>0.928571428571429</v>
      </c>
      <c r="D12" s="2"/>
      <c r="E12" s="54" t="n">
        <f aca="false">((B12*C12)/2)*$E$3*$C$3^2</f>
        <v>16197.1875</v>
      </c>
      <c r="F12" s="54" t="n">
        <f aca="false">IF($F$3=0,"-",IF(A12&lt;=$A$3,B12*($C$3-$A$3)*$F$3,C12*$A$3*$F$3))</f>
        <v>150</v>
      </c>
      <c r="G12" s="54" t="n">
        <f aca="false">IF($G$3=0,"-",IF(A12&lt;=$B$3,B12*($C$3-$B$3)*$G$3,C12*$B$3*$G$3))</f>
        <v>357.142857142856</v>
      </c>
      <c r="H12" s="54" t="n">
        <f aca="false">SUM(E12:G12)</f>
        <v>16704.3303571429</v>
      </c>
    </row>
    <row r="13" customFormat="false" ht="15" hidden="false" customHeight="false" outlineLevel="0" collapsed="false">
      <c r="A13" s="55" t="n">
        <f aca="false">$C$3/70+A12</f>
        <v>0.9</v>
      </c>
      <c r="B13" s="55" t="n">
        <f aca="false">A13/$C$3</f>
        <v>0.0857142857142857</v>
      </c>
      <c r="C13" s="55" t="n">
        <f aca="false">($C$3-A13)/$C$3</f>
        <v>0.914285714285714</v>
      </c>
      <c r="D13" s="2"/>
      <c r="E13" s="55" t="n">
        <f aca="false">((B13*C13)/2)*$E$3*$C$3^2</f>
        <v>19137.6</v>
      </c>
      <c r="F13" s="55" t="n">
        <f aca="false">IF($F$3=0,"-",IF(A13&lt;=$A$3,B13*($C$3-$A$3)*$F$3,C13*$A$3*$F$3))</f>
        <v>180</v>
      </c>
      <c r="G13" s="55" t="n">
        <f aca="false">IF($G$3=0,"-",IF(A13&lt;=$B$3,B13*($C$3-$B$3)*$G$3,C13*$B$3*$G$3))</f>
        <v>428.571428571427</v>
      </c>
      <c r="H13" s="55" t="n">
        <f aca="false">SUM(E13:G13)</f>
        <v>19746.1714285714</v>
      </c>
    </row>
    <row r="14" customFormat="false" ht="15" hidden="false" customHeight="false" outlineLevel="0" collapsed="false">
      <c r="A14" s="54" t="n">
        <f aca="false">$C$3/70+A13</f>
        <v>1.05</v>
      </c>
      <c r="B14" s="54" t="n">
        <f aca="false">A14/$C$3</f>
        <v>0.1</v>
      </c>
      <c r="C14" s="54" t="n">
        <f aca="false">($C$3-A14)/$C$3</f>
        <v>0.9</v>
      </c>
      <c r="D14" s="2"/>
      <c r="E14" s="54" t="n">
        <f aca="false">((B14*C14)/2)*$E$3*$C$3^2</f>
        <v>21978.3375</v>
      </c>
      <c r="F14" s="54" t="n">
        <f aca="false">IF($F$3=0,"-",IF(A14&lt;=$A$3,B14*($C$3-$A$3)*$F$3,C14*$A$3*$F$3))</f>
        <v>210</v>
      </c>
      <c r="G14" s="54" t="n">
        <f aca="false">IF($G$3=0,"-",IF(A14&lt;=$B$3,B14*($C$3-$B$3)*$G$3,C14*$B$3*$G$3))</f>
        <v>499.999999999998</v>
      </c>
      <c r="H14" s="54" t="n">
        <f aca="false">SUM(E14:G14)</f>
        <v>22688.3375</v>
      </c>
    </row>
    <row r="15" customFormat="false" ht="15" hidden="false" customHeight="false" outlineLevel="0" collapsed="false">
      <c r="A15" s="55" t="n">
        <f aca="false">$C$3/70+A14</f>
        <v>1.2</v>
      </c>
      <c r="B15" s="55" t="n">
        <f aca="false">A15/$C$3</f>
        <v>0.114285714285714</v>
      </c>
      <c r="C15" s="55" t="n">
        <f aca="false">($C$3-A15)/$C$3</f>
        <v>0.885714285714286</v>
      </c>
      <c r="D15" s="2"/>
      <c r="E15" s="55" t="n">
        <f aca="false">((B15*C15)/2)*$E$3*$C$3^2</f>
        <v>24719.4</v>
      </c>
      <c r="F15" s="55" t="n">
        <f aca="false">IF($F$3=0,"-",IF(A15&lt;=$A$3,B15*($C$3-$A$3)*$F$3,C15*$A$3*$F$3))</f>
        <v>240</v>
      </c>
      <c r="G15" s="55" t="n">
        <f aca="false">IF($G$3=0,"-",IF(A15&lt;=$B$3,B15*($C$3-$B$3)*$G$3,C15*$B$3*$G$3))</f>
        <v>571.428571428569</v>
      </c>
      <c r="H15" s="55" t="n">
        <f aca="false">SUM(E15:G15)</f>
        <v>25530.8285714286</v>
      </c>
    </row>
    <row r="16" customFormat="false" ht="15.75" hidden="false" customHeight="false" outlineLevel="0" collapsed="false">
      <c r="A16" s="54" t="n">
        <f aca="false">$C$3/70+A15</f>
        <v>1.35</v>
      </c>
      <c r="B16" s="54" t="n">
        <f aca="false">A16/$C$3</f>
        <v>0.128571428571429</v>
      </c>
      <c r="C16" s="54" t="n">
        <f aca="false">($C$3-A16)/$C$3</f>
        <v>0.871428571428571</v>
      </c>
      <c r="D16" s="2"/>
      <c r="E16" s="54" t="n">
        <f aca="false">((B16*C16)/2)*$E$3*$C$3^2</f>
        <v>27360.7875</v>
      </c>
      <c r="F16" s="54" t="n">
        <f aca="false">IF($F$3=0,"-",IF(A16&lt;=$A$3,B16*($C$3-$A$3)*$F$3,C16*$A$3*$F$3))</f>
        <v>270</v>
      </c>
      <c r="G16" s="54" t="n">
        <f aca="false">IF($G$3=0,"-",IF(A16&lt;=$B$3,B16*($C$3-$B$3)*$G$3,C16*$B$3*$G$3))</f>
        <v>642.857142857141</v>
      </c>
      <c r="H16" s="54" t="n">
        <f aca="false">SUM(E16:G16)</f>
        <v>28273.6446428571</v>
      </c>
    </row>
    <row r="17" customFormat="false" ht="16.5" hidden="false" customHeight="true" outlineLevel="0" collapsed="false">
      <c r="A17" s="55" t="n">
        <f aca="false">$C$3/70+A16</f>
        <v>1.5</v>
      </c>
      <c r="B17" s="55" t="n">
        <f aca="false">A17/$C$3</f>
        <v>0.142857142857143</v>
      </c>
      <c r="C17" s="55" t="n">
        <f aca="false">($C$3-A17)/$C$3</f>
        <v>0.857142857142857</v>
      </c>
      <c r="D17" s="2"/>
      <c r="E17" s="55" t="n">
        <f aca="false">((B17*C17)/2)*$E$3*$C$3^2</f>
        <v>29902.5</v>
      </c>
      <c r="F17" s="55" t="n">
        <f aca="false">IF($F$3=0,"-",IF(A17&lt;=$A$3,B17*($C$3-$A$3)*$F$3,C17*$A$3*$F$3))</f>
        <v>300</v>
      </c>
      <c r="G17" s="55" t="n">
        <f aca="false">IF($G$3=0,"-",IF(A17&lt;=$B$3,B17*($C$3-$B$3)*$G$3,C17*$B$3*$G$3))</f>
        <v>714.285714285712</v>
      </c>
      <c r="H17" s="55" t="n">
        <f aca="false">SUM(E17:G17)</f>
        <v>30916.7857142857</v>
      </c>
      <c r="J17" s="56" t="s">
        <v>18</v>
      </c>
      <c r="K17" s="56"/>
      <c r="L17" s="56"/>
      <c r="M17" s="56"/>
    </row>
    <row r="18" customFormat="false" ht="15.75" hidden="false" customHeight="false" outlineLevel="0" collapsed="false">
      <c r="A18" s="54" t="n">
        <f aca="false">$C$3/70+A17</f>
        <v>1.65</v>
      </c>
      <c r="B18" s="54" t="n">
        <f aca="false">A18/$C$3</f>
        <v>0.157142857142857</v>
      </c>
      <c r="C18" s="54" t="n">
        <f aca="false">($C$3-A18)/$C$3</f>
        <v>0.842857142857143</v>
      </c>
      <c r="D18" s="2"/>
      <c r="E18" s="54" t="n">
        <f aca="false">((B18*C18)/2)*$E$3*$C$3^2</f>
        <v>32344.5375</v>
      </c>
      <c r="F18" s="54" t="n">
        <f aca="false">IF($F$3=0,"-",IF(A18&lt;=$A$3,B18*($C$3-$A$3)*$F$3,C18*$A$3*$F$3))</f>
        <v>330</v>
      </c>
      <c r="G18" s="54" t="n">
        <f aca="false">IF($G$3=0,"-",IF(A18&lt;=$B$3,B18*($C$3-$B$3)*$G$3,C18*$B$3*$G$3))</f>
        <v>785.714285714283</v>
      </c>
      <c r="H18" s="54" t="n">
        <f aca="false">SUM(E18:G18)</f>
        <v>33460.2517857143</v>
      </c>
      <c r="J18" s="56"/>
      <c r="K18" s="56"/>
      <c r="L18" s="56"/>
      <c r="M18" s="56"/>
    </row>
    <row r="19" customFormat="false" ht="15" hidden="false" customHeight="false" outlineLevel="0" collapsed="false">
      <c r="A19" s="55" t="n">
        <f aca="false">$C$3/70+A18</f>
        <v>1.8</v>
      </c>
      <c r="B19" s="55" t="n">
        <f aca="false">A19/$C$3</f>
        <v>0.171428571428571</v>
      </c>
      <c r="C19" s="55" t="n">
        <f aca="false">($C$3-A19)/$C$3</f>
        <v>0.828571428571429</v>
      </c>
      <c r="D19" s="2"/>
      <c r="E19" s="55" t="n">
        <f aca="false">((B19*C19)/2)*$E$3*$C$3^2</f>
        <v>34686.9</v>
      </c>
      <c r="F19" s="55" t="n">
        <f aca="false">IF($F$3=0,"-",IF(A19&lt;=$A$3,B19*($C$3-$A$3)*$F$3,C19*$A$3*$F$3))</f>
        <v>360</v>
      </c>
      <c r="G19" s="55" t="n">
        <f aca="false">IF($G$3=0,"-",IF(A19&lt;=$B$3,B19*($C$3-$B$3)*$G$3,C19*$B$3*$G$3))</f>
        <v>857.142857142854</v>
      </c>
      <c r="H19" s="55" t="n">
        <f aca="false">SUM(E19:G19)</f>
        <v>35904.0428571428</v>
      </c>
      <c r="J19" s="57" t="s">
        <v>19</v>
      </c>
      <c r="K19" s="57"/>
      <c r="L19" s="57"/>
      <c r="M19" s="58" t="n">
        <f aca="false">Ergebnisse!G22</f>
        <v>64652.5285714286</v>
      </c>
    </row>
    <row r="20" customFormat="false" ht="15" hidden="false" customHeight="false" outlineLevel="0" collapsed="false">
      <c r="A20" s="54" t="n">
        <f aca="false">$C$3/70+A19</f>
        <v>1.95</v>
      </c>
      <c r="B20" s="54" t="n">
        <f aca="false">A20/$C$3</f>
        <v>0.185714285714286</v>
      </c>
      <c r="C20" s="54" t="n">
        <f aca="false">($C$3-A20)/$C$3</f>
        <v>0.814285714285714</v>
      </c>
      <c r="D20" s="2"/>
      <c r="E20" s="54" t="n">
        <f aca="false">((B20*C20)/2)*$E$3*$C$3^2</f>
        <v>36929.5875</v>
      </c>
      <c r="F20" s="54" t="n">
        <f aca="false">IF($F$3=0,"-",IF(A20&lt;=$A$3,B20*($C$3-$A$3)*$F$3,C20*$A$3*$F$3))</f>
        <v>390</v>
      </c>
      <c r="G20" s="54" t="n">
        <f aca="false">IF($G$3=0,"-",IF(A20&lt;=$B$3,B20*($C$3-$B$3)*$G$3,C20*$B$3*$G$3))</f>
        <v>928.571428571425</v>
      </c>
      <c r="H20" s="54" t="n">
        <f aca="false">SUM(E20:G20)</f>
        <v>38248.1589285714</v>
      </c>
      <c r="J20" s="57"/>
      <c r="K20" s="57"/>
      <c r="L20" s="57"/>
      <c r="M20" s="58"/>
    </row>
    <row r="21" customFormat="false" ht="15" hidden="false" customHeight="false" outlineLevel="0" collapsed="false">
      <c r="A21" s="55" t="n">
        <f aca="false">$C$3/70+A20</f>
        <v>2.1</v>
      </c>
      <c r="B21" s="55" t="n">
        <f aca="false">A21/$C$3</f>
        <v>0.2</v>
      </c>
      <c r="C21" s="55" t="n">
        <f aca="false">($C$3-A21)/$C$3</f>
        <v>0.8</v>
      </c>
      <c r="D21" s="2"/>
      <c r="E21" s="55" t="n">
        <f aca="false">((B21*C21)/2)*$E$3*$C$3^2</f>
        <v>39072.6</v>
      </c>
      <c r="F21" s="55" t="n">
        <f aca="false">IF($F$3=0,"-",IF(A21&lt;=$A$3,B21*($C$3-$A$3)*$F$3,C21*$A$3*$F$3))</f>
        <v>420</v>
      </c>
      <c r="G21" s="55" t="n">
        <f aca="false">IF($G$3=0,"-",IF(A21&lt;=$B$3,B21*($C$3-$B$3)*$G$3,C21*$B$3*$G$3))</f>
        <v>999.999999999996</v>
      </c>
      <c r="H21" s="55" t="n">
        <f aca="false">SUM(E21:G21)</f>
        <v>40492.6</v>
      </c>
      <c r="J21" s="59" t="s">
        <v>23</v>
      </c>
      <c r="K21" s="59"/>
      <c r="L21" s="59"/>
      <c r="M21" s="60" t="n">
        <f aca="false">VLOOKUP(M19,Berechnungstabellen!C2:D72,2,0)</f>
        <v>5.4</v>
      </c>
    </row>
    <row r="22" customFormat="false" ht="15.75" hidden="false" customHeight="false" outlineLevel="0" collapsed="false">
      <c r="A22" s="54" t="n">
        <f aca="false">$C$3/70+A21</f>
        <v>2.25</v>
      </c>
      <c r="B22" s="54" t="n">
        <f aca="false">A22/$C$3</f>
        <v>0.214285714285714</v>
      </c>
      <c r="C22" s="54" t="n">
        <f aca="false">($C$3-A22)/$C$3</f>
        <v>0.785714285714286</v>
      </c>
      <c r="D22" s="2"/>
      <c r="E22" s="54" t="n">
        <f aca="false">((B22*C22)/2)*$E$3*$C$3^2</f>
        <v>41115.9375</v>
      </c>
      <c r="F22" s="54" t="n">
        <f aca="false">IF($F$3=0,"-",IF(A22&lt;=$A$3,B22*($C$3-$A$3)*$F$3,C22*$A$3*$F$3))</f>
        <v>450</v>
      </c>
      <c r="G22" s="54" t="n">
        <f aca="false">IF($G$3=0,"-",IF(A22&lt;=$B$3,B22*($C$3-$B$3)*$G$3,C22*$B$3*$G$3))</f>
        <v>1071.42857142857</v>
      </c>
      <c r="H22" s="54" t="n">
        <f aca="false">SUM(E22:G22)</f>
        <v>42637.3660714286</v>
      </c>
      <c r="J22" s="59"/>
      <c r="K22" s="59"/>
      <c r="L22" s="59"/>
      <c r="M22" s="60"/>
    </row>
    <row r="23" customFormat="false" ht="15" hidden="false" customHeight="false" outlineLevel="0" collapsed="false">
      <c r="A23" s="55" t="n">
        <f aca="false">$C$3/70+A22</f>
        <v>2.4</v>
      </c>
      <c r="B23" s="55" t="n">
        <f aca="false">A23/$C$3</f>
        <v>0.228571428571429</v>
      </c>
      <c r="C23" s="55" t="n">
        <f aca="false">($C$3-A23)/$C$3</f>
        <v>0.771428571428572</v>
      </c>
      <c r="D23" s="2"/>
      <c r="E23" s="55" t="n">
        <f aca="false">((B23*C23)/2)*$E$3*$C$3^2</f>
        <v>43059.6</v>
      </c>
      <c r="F23" s="55" t="n">
        <f aca="false">IF($F$3=0,"-",IF(A23&lt;=$A$3,B23*($C$3-$A$3)*$F$3,C23*$A$3*$F$3))</f>
        <v>480</v>
      </c>
      <c r="G23" s="55" t="n">
        <f aca="false">IF($G$3=0,"-",IF(A23&lt;=$B$3,B23*($C$3-$B$3)*$G$3,C23*$B$3*$G$3))</f>
        <v>1142.85714285714</v>
      </c>
      <c r="H23" s="55" t="n">
        <f aca="false">SUM(E23:G23)</f>
        <v>44682.4571428571</v>
      </c>
    </row>
    <row r="24" customFormat="false" ht="15" hidden="false" customHeight="false" outlineLevel="0" collapsed="false">
      <c r="A24" s="54" t="n">
        <f aca="false">$C$3/70+A23</f>
        <v>2.55</v>
      </c>
      <c r="B24" s="54" t="n">
        <f aca="false">A24/$C$3</f>
        <v>0.242857142857143</v>
      </c>
      <c r="C24" s="54" t="n">
        <f aca="false">($C$3-A24)/$C$3</f>
        <v>0.757142857142857</v>
      </c>
      <c r="D24" s="2"/>
      <c r="E24" s="54" t="n">
        <f aca="false">((B24*C24)/2)*$E$3*$C$3^2</f>
        <v>44903.5875</v>
      </c>
      <c r="F24" s="54" t="n">
        <f aca="false">IF($F$3=0,"-",IF(A24&lt;=$A$3,B24*($C$3-$A$3)*$F$3,C24*$A$3*$F$3))</f>
        <v>510</v>
      </c>
      <c r="G24" s="54" t="n">
        <f aca="false">IF($G$3=0,"-",IF(A24&lt;=$B$3,B24*($C$3-$B$3)*$G$3,C24*$B$3*$G$3))</f>
        <v>1214.28571428571</v>
      </c>
      <c r="H24" s="54" t="n">
        <f aca="false">SUM(E24:G24)</f>
        <v>46627.8732142857</v>
      </c>
    </row>
    <row r="25" customFormat="false" ht="15" hidden="false" customHeight="false" outlineLevel="0" collapsed="false">
      <c r="A25" s="55" t="n">
        <f aca="false">$C$3/70+A24</f>
        <v>2.7</v>
      </c>
      <c r="B25" s="55" t="n">
        <f aca="false">A25/$C$3</f>
        <v>0.257142857142857</v>
      </c>
      <c r="C25" s="55" t="n">
        <f aca="false">($C$3-A25)/$C$3</f>
        <v>0.742857142857143</v>
      </c>
      <c r="D25" s="2"/>
      <c r="E25" s="55" t="n">
        <f aca="false">((B25*C25)/2)*$E$3*$C$3^2</f>
        <v>46647.9</v>
      </c>
      <c r="F25" s="55" t="n">
        <f aca="false">IF($F$3=0,"-",IF(A25&lt;=$A$3,B25*($C$3-$A$3)*$F$3,C25*$A$3*$F$3))</f>
        <v>540</v>
      </c>
      <c r="G25" s="55" t="n">
        <f aca="false">IF($G$3=0,"-",IF(A25&lt;=$B$3,B25*($C$3-$B$3)*$G$3,C25*$B$3*$G$3))</f>
        <v>1285.71428571428</v>
      </c>
      <c r="H25" s="55" t="n">
        <f aca="false">SUM(E25:G25)</f>
        <v>48473.6142857143</v>
      </c>
    </row>
    <row r="26" customFormat="false" ht="15" hidden="false" customHeight="false" outlineLevel="0" collapsed="false">
      <c r="A26" s="54" t="n">
        <f aca="false">$C$3/70+A25</f>
        <v>2.85</v>
      </c>
      <c r="B26" s="54" t="n">
        <f aca="false">A26/$C$3</f>
        <v>0.271428571428571</v>
      </c>
      <c r="C26" s="54" t="n">
        <f aca="false">($C$3-A26)/$C$3</f>
        <v>0.728571428571429</v>
      </c>
      <c r="D26" s="2"/>
      <c r="E26" s="54" t="n">
        <f aca="false">((B26*C26)/2)*$E$3*$C$3^2</f>
        <v>48292.5375</v>
      </c>
      <c r="F26" s="54" t="n">
        <f aca="false">IF($F$3=0,"-",IF(A26&lt;=$A$3,B26*($C$3-$A$3)*$F$3,C26*$A$3*$F$3))</f>
        <v>570</v>
      </c>
      <c r="G26" s="54" t="n">
        <f aca="false">IF($G$3=0,"-",IF(A26&lt;=$B$3,B26*($C$3-$B$3)*$G$3,C26*$B$3*$G$3))</f>
        <v>1357.14285714285</v>
      </c>
      <c r="H26" s="54" t="n">
        <f aca="false">SUM(E26:G26)</f>
        <v>50219.6803571429</v>
      </c>
    </row>
    <row r="27" customFormat="false" ht="15" hidden="false" customHeight="false" outlineLevel="0" collapsed="false">
      <c r="A27" s="55" t="n">
        <f aca="false">$C$3/70+A26</f>
        <v>3</v>
      </c>
      <c r="B27" s="55" t="n">
        <f aca="false">A27/$C$3</f>
        <v>0.285714285714286</v>
      </c>
      <c r="C27" s="55" t="n">
        <f aca="false">($C$3-A27)/$C$3</f>
        <v>0.714285714285714</v>
      </c>
      <c r="D27" s="2"/>
      <c r="E27" s="55" t="n">
        <f aca="false">((B27*C27)/2)*$E$3*$C$3^2</f>
        <v>49837.5</v>
      </c>
      <c r="F27" s="55" t="n">
        <f aca="false">IF($F$3=0,"-",IF(A27&lt;=$A$3,B27*($C$3-$A$3)*$F$3,C27*$A$3*$F$3))</f>
        <v>600</v>
      </c>
      <c r="G27" s="55" t="n">
        <f aca="false">IF($G$3=0,"-",IF(A27&lt;=$B$3,B27*($C$3-$B$3)*$G$3,C27*$B$3*$G$3))</f>
        <v>1428.57142857142</v>
      </c>
      <c r="H27" s="55" t="n">
        <f aca="false">SUM(E27:G27)</f>
        <v>51866.0714285714</v>
      </c>
    </row>
    <row r="28" customFormat="false" ht="15" hidden="false" customHeight="false" outlineLevel="0" collapsed="false">
      <c r="A28" s="54" t="n">
        <f aca="false">$C$3/70+A27</f>
        <v>3.15</v>
      </c>
      <c r="B28" s="54" t="n">
        <f aca="false">A28/$C$3</f>
        <v>0.3</v>
      </c>
      <c r="C28" s="54" t="n">
        <f aca="false">($C$3-A28)/$C$3</f>
        <v>0.7</v>
      </c>
      <c r="D28" s="2"/>
      <c r="E28" s="54" t="n">
        <f aca="false">((B28*C28)/2)*$E$3*$C$3^2</f>
        <v>51282.7875</v>
      </c>
      <c r="F28" s="54" t="n">
        <f aca="false">IF($F$3=0,"-",IF(A28&lt;=$A$3,B28*($C$3-$A$3)*$F$3,C28*$A$3*$F$3))</f>
        <v>630</v>
      </c>
      <c r="G28" s="54" t="n">
        <f aca="false">IF($G$3=0,"-",IF(A28&lt;=$B$3,B28*($C$3-$B$3)*$G$3,C28*$B$3*$G$3))</f>
        <v>1499.99999999999</v>
      </c>
      <c r="H28" s="54" t="n">
        <f aca="false">SUM(E28:G28)</f>
        <v>53412.7875</v>
      </c>
    </row>
    <row r="29" customFormat="false" ht="15" hidden="false" customHeight="false" outlineLevel="0" collapsed="false">
      <c r="A29" s="55" t="n">
        <f aca="false">$C$3/70+A28</f>
        <v>3.3</v>
      </c>
      <c r="B29" s="55" t="n">
        <f aca="false">A29/$C$3</f>
        <v>0.314285714285714</v>
      </c>
      <c r="C29" s="55" t="n">
        <f aca="false">($C$3-A29)/$C$3</f>
        <v>0.685714285714286</v>
      </c>
      <c r="D29" s="2"/>
      <c r="E29" s="55" t="n">
        <f aca="false">((B29*C29)/2)*$E$3*$C$3^2</f>
        <v>52628.4</v>
      </c>
      <c r="F29" s="55" t="n">
        <f aca="false">IF($F$3=0,"-",IF(A29&lt;=$A$3,B29*($C$3-$A$3)*$F$3,C29*$A$3*$F$3))</f>
        <v>660</v>
      </c>
      <c r="G29" s="55" t="n">
        <f aca="false">IF($G$3=0,"-",IF(A29&lt;=$B$3,B29*($C$3-$B$3)*$G$3,C29*$B$3*$G$3))</f>
        <v>1571.42857142857</v>
      </c>
      <c r="H29" s="55" t="n">
        <f aca="false">SUM(E29:G29)</f>
        <v>54859.8285714286</v>
      </c>
    </row>
    <row r="30" customFormat="false" ht="15" hidden="false" customHeight="false" outlineLevel="0" collapsed="false">
      <c r="A30" s="54" t="n">
        <f aca="false">$C$3/70+A29</f>
        <v>3.45</v>
      </c>
      <c r="B30" s="54" t="n">
        <f aca="false">A30/$C$3</f>
        <v>0.328571428571428</v>
      </c>
      <c r="C30" s="54" t="n">
        <f aca="false">($C$3-A30)/$C$3</f>
        <v>0.671428571428571</v>
      </c>
      <c r="D30" s="2"/>
      <c r="E30" s="54" t="n">
        <f aca="false">((B30*C30)/2)*$E$3*$C$3^2</f>
        <v>53874.3375</v>
      </c>
      <c r="F30" s="54" t="n">
        <f aca="false">IF($F$3=0,"-",IF(A30&lt;=$A$3,B30*($C$3-$A$3)*$F$3,C30*$A$3*$F$3))</f>
        <v>690</v>
      </c>
      <c r="G30" s="54" t="n">
        <f aca="false">IF($G$3=0,"-",IF(A30&lt;=$B$3,B30*($C$3-$B$3)*$G$3,C30*$B$3*$G$3))</f>
        <v>1642.85714285714</v>
      </c>
      <c r="H30" s="54" t="n">
        <f aca="false">SUM(E30:G30)</f>
        <v>56207.1946428571</v>
      </c>
    </row>
    <row r="31" customFormat="false" ht="15" hidden="false" customHeight="false" outlineLevel="0" collapsed="false">
      <c r="A31" s="55" t="n">
        <f aca="false">$C$3/70+A30</f>
        <v>3.6</v>
      </c>
      <c r="B31" s="55" t="n">
        <f aca="false">A31/$C$3</f>
        <v>0.342857142857143</v>
      </c>
      <c r="C31" s="55" t="n">
        <f aca="false">($C$3-A31)/$C$3</f>
        <v>0.657142857142857</v>
      </c>
      <c r="D31" s="2"/>
      <c r="E31" s="55" t="n">
        <f aca="false">((B31*C31)/2)*$E$3*$C$3^2</f>
        <v>55020.6</v>
      </c>
      <c r="F31" s="55" t="n">
        <f aca="false">IF($F$3=0,"-",IF(A31&lt;=$A$3,B31*($C$3-$A$3)*$F$3,C31*$A$3*$F$3))</f>
        <v>720</v>
      </c>
      <c r="G31" s="55" t="n">
        <f aca="false">IF($G$3=0,"-",IF(A31&lt;=$B$3,B31*($C$3-$B$3)*$G$3,C31*$B$3*$G$3))</f>
        <v>1714.28571428571</v>
      </c>
      <c r="H31" s="55" t="n">
        <f aca="false">SUM(E31:G31)</f>
        <v>57454.8857142857</v>
      </c>
    </row>
    <row r="32" customFormat="false" ht="15" hidden="false" customHeight="false" outlineLevel="0" collapsed="false">
      <c r="A32" s="54" t="n">
        <f aca="false">$C$3/70+A31</f>
        <v>3.75</v>
      </c>
      <c r="B32" s="54" t="n">
        <f aca="false">A32/$C$3</f>
        <v>0.357142857142857</v>
      </c>
      <c r="C32" s="54" t="n">
        <f aca="false">($C$3-A32)/$C$3</f>
        <v>0.642857142857143</v>
      </c>
      <c r="D32" s="2"/>
      <c r="E32" s="54" t="n">
        <f aca="false">((B32*C32)/2)*$E$3*$C$3^2</f>
        <v>56067.1875</v>
      </c>
      <c r="F32" s="54" t="n">
        <f aca="false">IF($F$3=0,"-",IF(A32&lt;=$A$3,B32*($C$3-$A$3)*$F$3,C32*$A$3*$F$3))</f>
        <v>750</v>
      </c>
      <c r="G32" s="54" t="n">
        <f aca="false">IF($G$3=0,"-",IF(A32&lt;=$B$3,B32*($C$3-$B$3)*$G$3,C32*$B$3*$G$3))</f>
        <v>1785.71428571428</v>
      </c>
      <c r="H32" s="54" t="n">
        <f aca="false">SUM(E32:G32)</f>
        <v>58602.9017857143</v>
      </c>
    </row>
    <row r="33" customFormat="false" ht="15" hidden="false" customHeight="false" outlineLevel="0" collapsed="false">
      <c r="A33" s="55" t="n">
        <f aca="false">$C$3/70+A32</f>
        <v>3.9</v>
      </c>
      <c r="B33" s="55" t="n">
        <f aca="false">A33/$C$3</f>
        <v>0.371428571428571</v>
      </c>
      <c r="C33" s="55" t="n">
        <f aca="false">($C$3-A33)/$C$3</f>
        <v>0.628571428571429</v>
      </c>
      <c r="D33" s="2"/>
      <c r="E33" s="55" t="n">
        <f aca="false">((B33*C33)/2)*$E$3*$C$3^2</f>
        <v>57014.1</v>
      </c>
      <c r="F33" s="55" t="n">
        <f aca="false">IF($F$3=0,"-",IF(A33&lt;=$A$3,B33*($C$3-$A$3)*$F$3,C33*$A$3*$F$3))</f>
        <v>780</v>
      </c>
      <c r="G33" s="55" t="n">
        <f aca="false">IF($G$3=0,"-",IF(A33&lt;=$B$3,B33*($C$3-$B$3)*$G$3,C33*$B$3*$G$3))</f>
        <v>1857.14285714285</v>
      </c>
      <c r="H33" s="55" t="n">
        <f aca="false">SUM(E33:G33)</f>
        <v>59651.2428571428</v>
      </c>
    </row>
    <row r="34" customFormat="false" ht="15" hidden="false" customHeight="false" outlineLevel="0" collapsed="false">
      <c r="A34" s="54" t="n">
        <f aca="false">$C$3/70+A33</f>
        <v>4.05</v>
      </c>
      <c r="B34" s="54" t="n">
        <f aca="false">A34/$C$3</f>
        <v>0.385714285714286</v>
      </c>
      <c r="C34" s="54" t="n">
        <f aca="false">($C$3-A34)/$C$3</f>
        <v>0.614285714285714</v>
      </c>
      <c r="D34" s="2"/>
      <c r="E34" s="54" t="n">
        <f aca="false">((B34*C34)/2)*$E$3*$C$3^2</f>
        <v>57861.3375</v>
      </c>
      <c r="F34" s="54" t="n">
        <f aca="false">IF($F$3=0,"-",IF(A34&lt;=$A$3,B34*($C$3-$A$3)*$F$3,C34*$A$3*$F$3))</f>
        <v>810</v>
      </c>
      <c r="G34" s="54" t="n">
        <f aca="false">IF($G$3=0,"-",IF(A34&lt;=$B$3,B34*($C$3-$B$3)*$G$3,C34*$B$3*$G$3))</f>
        <v>1928.57142857142</v>
      </c>
      <c r="H34" s="54" t="n">
        <f aca="false">SUM(E34:G34)</f>
        <v>60599.9089285714</v>
      </c>
    </row>
    <row r="35" customFormat="false" ht="15" hidden="false" customHeight="false" outlineLevel="0" collapsed="false">
      <c r="A35" s="55" t="n">
        <f aca="false">$C$3/70+A34</f>
        <v>4.2</v>
      </c>
      <c r="B35" s="55" t="n">
        <f aca="false">A35/$C$3</f>
        <v>0.4</v>
      </c>
      <c r="C35" s="55" t="n">
        <f aca="false">($C$3-A35)/$C$3</f>
        <v>0.6</v>
      </c>
      <c r="D35" s="2"/>
      <c r="E35" s="55" t="n">
        <f aca="false">((B35*C35)/2)*$E$3*$C$3^2</f>
        <v>58608.9</v>
      </c>
      <c r="F35" s="55" t="n">
        <f aca="false">IF($F$3=0,"-",IF(A35&lt;=$A$3,B35*($C$3-$A$3)*$F$3,C35*$A$3*$F$3))</f>
        <v>840</v>
      </c>
      <c r="G35" s="55" t="n">
        <f aca="false">IF($G$3=0,"-",IF(A35&lt;=$B$3,B35*($C$3-$B$3)*$G$3,C35*$B$3*$G$3))</f>
        <v>1999.99999999999</v>
      </c>
      <c r="H35" s="55" t="n">
        <f aca="false">SUM(E35:G35)</f>
        <v>61448.9</v>
      </c>
    </row>
    <row r="36" customFormat="false" ht="15" hidden="false" customHeight="false" outlineLevel="0" collapsed="false">
      <c r="A36" s="54" t="n">
        <f aca="false">$C$3/70+A35</f>
        <v>4.35</v>
      </c>
      <c r="B36" s="54" t="n">
        <f aca="false">A36/$C$3</f>
        <v>0.414285714285714</v>
      </c>
      <c r="C36" s="54" t="n">
        <f aca="false">($C$3-A36)/$C$3</f>
        <v>0.585714285714286</v>
      </c>
      <c r="D36" s="2"/>
      <c r="E36" s="54" t="n">
        <f aca="false">((B36*C36)/2)*$E$3*$C$3^2</f>
        <v>59256.7875</v>
      </c>
      <c r="F36" s="54" t="n">
        <f aca="false">IF($F$3=0,"-",IF(A36&lt;=$A$3,B36*($C$3-$A$3)*$F$3,C36*$A$3*$F$3))</f>
        <v>870</v>
      </c>
      <c r="G36" s="54" t="n">
        <f aca="false">IF($G$3=0,"-",IF(A36&lt;=$B$3,B36*($C$3-$B$3)*$G$3,C36*$B$3*$G$3))</f>
        <v>2071.42857142856</v>
      </c>
      <c r="H36" s="54" t="n">
        <f aca="false">SUM(E36:G36)</f>
        <v>62198.2160714286</v>
      </c>
    </row>
    <row r="37" customFormat="false" ht="15" hidden="false" customHeight="false" outlineLevel="0" collapsed="false">
      <c r="A37" s="55" t="n">
        <f aca="false">$C$3/70+A36</f>
        <v>4.5</v>
      </c>
      <c r="B37" s="55" t="n">
        <f aca="false">A37/$C$3</f>
        <v>0.428571428571429</v>
      </c>
      <c r="C37" s="55" t="n">
        <f aca="false">($C$3-A37)/$C$3</f>
        <v>0.571428571428571</v>
      </c>
      <c r="D37" s="2"/>
      <c r="E37" s="55" t="n">
        <f aca="false">((B37*C37)/2)*$E$3*$C$3^2</f>
        <v>59805</v>
      </c>
      <c r="F37" s="55" t="n">
        <f aca="false">IF($F$3=0,"-",IF(A37&lt;=$A$3,B37*($C$3-$A$3)*$F$3,C37*$A$3*$F$3))</f>
        <v>900</v>
      </c>
      <c r="G37" s="55" t="n">
        <f aca="false">IF($G$3=0,"-",IF(A37&lt;=$B$3,B37*($C$3-$B$3)*$G$3,C37*$B$3*$G$3))</f>
        <v>2142.85714285714</v>
      </c>
      <c r="H37" s="55" t="n">
        <f aca="false">SUM(E37:G37)</f>
        <v>62847.8571428571</v>
      </c>
    </row>
    <row r="38" customFormat="false" ht="15" hidden="false" customHeight="false" outlineLevel="0" collapsed="false">
      <c r="A38" s="54" t="n">
        <f aca="false">$C$3/70+A37</f>
        <v>4.65</v>
      </c>
      <c r="B38" s="54" t="n">
        <f aca="false">A38/$C$3</f>
        <v>0.442857142857143</v>
      </c>
      <c r="C38" s="54" t="n">
        <f aca="false">($C$3-A38)/$C$3</f>
        <v>0.557142857142857</v>
      </c>
      <c r="D38" s="2"/>
      <c r="E38" s="54" t="n">
        <f aca="false">((B38*C38)/2)*$E$3*$C$3^2</f>
        <v>60253.5375</v>
      </c>
      <c r="F38" s="54" t="n">
        <f aca="false">IF($F$3=0,"-",IF(A38&lt;=$A$3,B38*($C$3-$A$3)*$F$3,C38*$A$3*$F$3))</f>
        <v>930</v>
      </c>
      <c r="G38" s="54" t="n">
        <f aca="false">IF($G$3=0,"-",IF(A38&lt;=$B$3,B38*($C$3-$B$3)*$G$3,C38*$B$3*$G$3))</f>
        <v>2214.28571428571</v>
      </c>
      <c r="H38" s="54" t="n">
        <f aca="false">SUM(E38:G38)</f>
        <v>63397.8232142857</v>
      </c>
    </row>
    <row r="39" customFormat="false" ht="15" hidden="false" customHeight="false" outlineLevel="0" collapsed="false">
      <c r="A39" s="55" t="n">
        <f aca="false">$C$3/70+A38</f>
        <v>4.8</v>
      </c>
      <c r="B39" s="55" t="n">
        <f aca="false">A39/$C$3</f>
        <v>0.457142857142857</v>
      </c>
      <c r="C39" s="55" t="n">
        <f aca="false">($C$3-A39)/$C$3</f>
        <v>0.542857142857143</v>
      </c>
      <c r="D39" s="2"/>
      <c r="E39" s="55" t="n">
        <f aca="false">((B39*C39)/2)*$E$3*$C$3^2</f>
        <v>60602.4</v>
      </c>
      <c r="F39" s="55" t="n">
        <f aca="false">IF($F$3=0,"-",IF(A39&lt;=$A$3,B39*($C$3-$A$3)*$F$3,C39*$A$3*$F$3))</f>
        <v>960</v>
      </c>
      <c r="G39" s="55" t="n">
        <f aca="false">IF($G$3=0,"-",IF(A39&lt;=$B$3,B39*($C$3-$B$3)*$G$3,C39*$B$3*$G$3))</f>
        <v>2285.71428571428</v>
      </c>
      <c r="H39" s="55" t="n">
        <f aca="false">SUM(E39:G39)</f>
        <v>63848.1142857143</v>
      </c>
    </row>
    <row r="40" customFormat="false" ht="15" hidden="false" customHeight="false" outlineLevel="0" collapsed="false">
      <c r="A40" s="54" t="n">
        <f aca="false">$C$3/70+A39</f>
        <v>4.95</v>
      </c>
      <c r="B40" s="54" t="n">
        <f aca="false">A40/$C$3</f>
        <v>0.471428571428572</v>
      </c>
      <c r="C40" s="54" t="n">
        <f aca="false">($C$3-A40)/$C$3</f>
        <v>0.528571428571429</v>
      </c>
      <c r="D40" s="2"/>
      <c r="E40" s="54" t="n">
        <f aca="false">((B40*C40)/2)*$E$3*$C$3^2</f>
        <v>60851.5875</v>
      </c>
      <c r="F40" s="54" t="n">
        <f aca="false">IF($F$3=0,"-",IF(A40&lt;=$A$3,B40*($C$3-$A$3)*$F$3,C40*$A$3*$F$3))</f>
        <v>990</v>
      </c>
      <c r="G40" s="54" t="n">
        <f aca="false">IF($G$3=0,"-",IF(A40&lt;=$B$3,B40*($C$3-$B$3)*$G$3,C40*$B$3*$G$3))</f>
        <v>2357.14285714285</v>
      </c>
      <c r="H40" s="54" t="n">
        <f aca="false">SUM(E40:G40)</f>
        <v>64198.7303571429</v>
      </c>
    </row>
    <row r="41" customFormat="false" ht="15" hidden="false" customHeight="false" outlineLevel="0" collapsed="false">
      <c r="A41" s="55" t="n">
        <f aca="false">$C$3/70+A40</f>
        <v>5.1</v>
      </c>
      <c r="B41" s="55" t="n">
        <f aca="false">A41/$C$3</f>
        <v>0.485714285714286</v>
      </c>
      <c r="C41" s="55" t="n">
        <f aca="false">($C$3-A41)/$C$3</f>
        <v>0.514285714285714</v>
      </c>
      <c r="D41" s="2"/>
      <c r="E41" s="55" t="n">
        <f aca="false">((B41*C41)/2)*$E$3*$C$3^2</f>
        <v>61001.1</v>
      </c>
      <c r="F41" s="55" t="n">
        <f aca="false">IF($F$3=0,"-",IF(A41&lt;=$A$3,B41*($C$3-$A$3)*$F$3,C41*$A$3*$F$3))</f>
        <v>1020</v>
      </c>
      <c r="G41" s="55" t="n">
        <f aca="false">IF($G$3=0,"-",IF(A41&lt;=$B$3,B41*($C$3-$B$3)*$G$3,C41*$B$3*$G$3))</f>
        <v>2428.57142857142</v>
      </c>
      <c r="H41" s="55" t="n">
        <f aca="false">SUM(E41:G41)</f>
        <v>64449.6714285714</v>
      </c>
    </row>
    <row r="42" customFormat="false" ht="15" hidden="false" customHeight="false" outlineLevel="0" collapsed="false">
      <c r="A42" s="54" t="n">
        <f aca="false">$C$3/70+A41</f>
        <v>5.25</v>
      </c>
      <c r="B42" s="54" t="n">
        <f aca="false">A42/$C$3</f>
        <v>0.5</v>
      </c>
      <c r="C42" s="54" t="n">
        <f aca="false">($C$3-A42)/$C$3</f>
        <v>0.5</v>
      </c>
      <c r="D42" s="2"/>
      <c r="E42" s="54" t="n">
        <f aca="false">((B42*C42)/2)*$E$3*$C$3^2</f>
        <v>61050.9375</v>
      </c>
      <c r="F42" s="54" t="n">
        <f aca="false">IF($F$3=0,"-",IF(A42&lt;=$A$3,B42*($C$3-$A$3)*$F$3,C42*$A$3*$F$3))</f>
        <v>1050</v>
      </c>
      <c r="G42" s="54" t="n">
        <f aca="false">IF($G$3=0,"-",IF(A42&lt;=$B$3,B42*($C$3-$B$3)*$G$3,C42*$B$3*$G$3))</f>
        <v>2499.99999999999</v>
      </c>
      <c r="H42" s="54" t="n">
        <f aca="false">SUM(E42:G42)</f>
        <v>64600.9375</v>
      </c>
    </row>
    <row r="43" customFormat="false" ht="15" hidden="false" customHeight="false" outlineLevel="0" collapsed="false">
      <c r="A43" s="55" t="n">
        <f aca="false">$C$3/70+A42</f>
        <v>5.4</v>
      </c>
      <c r="B43" s="55" t="n">
        <f aca="false">A43/$C$3</f>
        <v>0.514285714285714</v>
      </c>
      <c r="C43" s="55" t="n">
        <f aca="false">($C$3-A43)/$C$3</f>
        <v>0.485714285714286</v>
      </c>
      <c r="D43" s="2"/>
      <c r="E43" s="55" t="n">
        <f aca="false">((B43*C43)/2)*$E$3*$C$3^2</f>
        <v>61001.1</v>
      </c>
      <c r="F43" s="55" t="n">
        <f aca="false">IF($F$3=0,"-",IF(A43&lt;=$A$3,B43*($C$3-$A$3)*$F$3,C43*$A$3*$F$3))</f>
        <v>1080</v>
      </c>
      <c r="G43" s="55" t="n">
        <f aca="false">IF($G$3=0,"-",IF(A43&lt;=$B$3,B43*($C$3-$B$3)*$G$3,C43*$B$3*$G$3))</f>
        <v>2571.42857142856</v>
      </c>
      <c r="H43" s="55" t="n">
        <f aca="false">SUM(E43:G43)</f>
        <v>64652.5285714286</v>
      </c>
    </row>
    <row r="44" customFormat="false" ht="15" hidden="false" customHeight="false" outlineLevel="0" collapsed="false">
      <c r="A44" s="54" t="n">
        <f aca="false">$C$3/70+A43</f>
        <v>5.55</v>
      </c>
      <c r="B44" s="54" t="n">
        <f aca="false">A44/$C$3</f>
        <v>0.528571428571429</v>
      </c>
      <c r="C44" s="54" t="n">
        <f aca="false">($C$3-A44)/$C$3</f>
        <v>0.471428571428571</v>
      </c>
      <c r="D44" s="2"/>
      <c r="E44" s="54" t="n">
        <f aca="false">((B44*C44)/2)*$E$3*$C$3^2</f>
        <v>60851.5875</v>
      </c>
      <c r="F44" s="54" t="n">
        <f aca="false">IF($F$3=0,"-",IF(A44&lt;=$A$3,B44*($C$3-$A$3)*$F$3,C44*$A$3*$F$3))</f>
        <v>1110</v>
      </c>
      <c r="G44" s="54" t="n">
        <f aca="false">IF($G$3=0,"-",IF(A44&lt;=$B$3,B44*($C$3-$B$3)*$G$3,C44*$B$3*$G$3))</f>
        <v>2642.85714285713</v>
      </c>
      <c r="H44" s="54" t="n">
        <f aca="false">SUM(E44:G44)</f>
        <v>64604.4446428571</v>
      </c>
    </row>
    <row r="45" customFormat="false" ht="15" hidden="false" customHeight="false" outlineLevel="0" collapsed="false">
      <c r="A45" s="55" t="n">
        <f aca="false">$C$3/70+A44</f>
        <v>5.7</v>
      </c>
      <c r="B45" s="55" t="n">
        <f aca="false">A45/$C$3</f>
        <v>0.542857142857143</v>
      </c>
      <c r="C45" s="55" t="n">
        <f aca="false">($C$3-A45)/$C$3</f>
        <v>0.457142857142857</v>
      </c>
      <c r="D45" s="2"/>
      <c r="E45" s="55" t="n">
        <f aca="false">((B45*C45)/2)*$E$3*$C$3^2</f>
        <v>60602.4</v>
      </c>
      <c r="F45" s="55" t="n">
        <f aca="false">IF($F$3=0,"-",IF(A45&lt;=$A$3,B45*($C$3-$A$3)*$F$3,C45*$A$3*$F$3))</f>
        <v>1140</v>
      </c>
      <c r="G45" s="55" t="n">
        <f aca="false">IF($G$3=0,"-",IF(A45&lt;=$B$3,B45*($C$3-$B$3)*$G$3,C45*$B$3*$G$3))</f>
        <v>2714.28571428571</v>
      </c>
      <c r="H45" s="55" t="n">
        <f aca="false">SUM(E45:G45)</f>
        <v>64456.6857142857</v>
      </c>
    </row>
    <row r="46" customFormat="false" ht="15" hidden="false" customHeight="false" outlineLevel="0" collapsed="false">
      <c r="A46" s="54" t="n">
        <f aca="false">$C$3/70+A45</f>
        <v>5.85</v>
      </c>
      <c r="B46" s="54" t="n">
        <f aca="false">A46/$C$3</f>
        <v>0.557142857142858</v>
      </c>
      <c r="C46" s="54" t="n">
        <f aca="false">($C$3-A46)/$C$3</f>
        <v>0.442857142857143</v>
      </c>
      <c r="D46" s="2"/>
      <c r="E46" s="54" t="n">
        <f aca="false">((B46*C46)/2)*$E$3*$C$3^2</f>
        <v>60253.5375</v>
      </c>
      <c r="F46" s="54" t="n">
        <f aca="false">IF($F$3=0,"-",IF(A46&lt;=$A$3,B46*($C$3-$A$3)*$F$3,C46*$A$3*$F$3))</f>
        <v>1170</v>
      </c>
      <c r="G46" s="54" t="n">
        <f aca="false">IF($G$3=0,"-",IF(A46&lt;=$B$3,B46*($C$3-$B$3)*$G$3,C46*$B$3*$G$3))</f>
        <v>2785.71428571428</v>
      </c>
      <c r="H46" s="54" t="n">
        <f aca="false">SUM(E46:G46)</f>
        <v>64209.2517857143</v>
      </c>
    </row>
    <row r="47" customFormat="false" ht="15" hidden="false" customHeight="false" outlineLevel="0" collapsed="false">
      <c r="A47" s="55" t="n">
        <f aca="false">$C$3/70+A46</f>
        <v>6</v>
      </c>
      <c r="B47" s="55" t="n">
        <f aca="false">A47/$C$3</f>
        <v>0.571428571428572</v>
      </c>
      <c r="C47" s="55" t="n">
        <f aca="false">($C$3-A47)/$C$3</f>
        <v>0.428571428571428</v>
      </c>
      <c r="D47" s="2"/>
      <c r="E47" s="55" t="n">
        <f aca="false">((B47*C47)/2)*$E$3*$C$3^2</f>
        <v>59805</v>
      </c>
      <c r="F47" s="55" t="n">
        <f aca="false">IF($F$3=0,"-",IF(A47&lt;=$A$3,B47*($C$3-$A$3)*$F$3,C47*$A$3*$F$3))</f>
        <v>1200</v>
      </c>
      <c r="G47" s="55" t="n">
        <f aca="false">IF($G$3=0,"-",IF(A47&lt;=$B$3,B47*($C$3-$B$3)*$G$3,C47*$B$3*$G$3))</f>
        <v>2857.14285714285</v>
      </c>
      <c r="H47" s="55" t="n">
        <f aca="false">SUM(E47:G47)</f>
        <v>63862.1428571428</v>
      </c>
    </row>
    <row r="48" customFormat="false" ht="15" hidden="false" customHeight="false" outlineLevel="0" collapsed="false">
      <c r="A48" s="54" t="n">
        <f aca="false">$C$3/70+A47</f>
        <v>6.15</v>
      </c>
      <c r="B48" s="54" t="n">
        <f aca="false">A48/$C$3</f>
        <v>0.585714285714286</v>
      </c>
      <c r="C48" s="54" t="n">
        <f aca="false">($C$3-A48)/$C$3</f>
        <v>0.414285714285714</v>
      </c>
      <c r="D48" s="2"/>
      <c r="E48" s="54" t="n">
        <f aca="false">((B48*C48)/2)*$E$3*$C$3^2</f>
        <v>59256.7875</v>
      </c>
      <c r="F48" s="54" t="n">
        <f aca="false">IF($F$3=0,"-",IF(A48&lt;=$A$3,B48*($C$3-$A$3)*$F$3,C48*$A$3*$F$3))</f>
        <v>1230</v>
      </c>
      <c r="G48" s="54" t="n">
        <f aca="false">IF($G$3=0,"-",IF(A48&lt;=$B$3,B48*($C$3-$B$3)*$G$3,C48*$B$3*$G$3))</f>
        <v>2928.57142857142</v>
      </c>
      <c r="H48" s="54" t="n">
        <f aca="false">SUM(E48:G48)</f>
        <v>63415.3589285714</v>
      </c>
    </row>
    <row r="49" customFormat="false" ht="15" hidden="false" customHeight="false" outlineLevel="0" collapsed="false">
      <c r="A49" s="55" t="n">
        <f aca="false">$C$3/70+A48</f>
        <v>6.3</v>
      </c>
      <c r="B49" s="55" t="n">
        <f aca="false">A49/$C$3</f>
        <v>0.6</v>
      </c>
      <c r="C49" s="55" t="n">
        <f aca="false">($C$3-A49)/$C$3</f>
        <v>0.4</v>
      </c>
      <c r="D49" s="2"/>
      <c r="E49" s="55" t="n">
        <f aca="false">((B49*C49)/2)*$E$3*$C$3^2</f>
        <v>58608.9</v>
      </c>
      <c r="F49" s="55" t="n">
        <f aca="false">IF($F$3=0,"-",IF(A49&lt;=$A$3,B49*($C$3-$A$3)*$F$3,C49*$A$3*$F$3))</f>
        <v>1260</v>
      </c>
      <c r="G49" s="55" t="n">
        <f aca="false">IF($G$3=0,"-",IF(A49&lt;=$B$3,B49*($C$3-$B$3)*$G$3,C49*$B$3*$G$3))</f>
        <v>2999.99999999999</v>
      </c>
      <c r="H49" s="55" t="n">
        <f aca="false">SUM(E49:G49)</f>
        <v>62868.9</v>
      </c>
    </row>
    <row r="50" customFormat="false" ht="15" hidden="false" customHeight="false" outlineLevel="0" collapsed="false">
      <c r="A50" s="54" t="n">
        <f aca="false">$C$3/70+A49</f>
        <v>6.45</v>
      </c>
      <c r="B50" s="54" t="n">
        <f aca="false">A50/$C$3</f>
        <v>0.614285714285715</v>
      </c>
      <c r="C50" s="54" t="n">
        <f aca="false">($C$3-A50)/$C$3</f>
        <v>0.385714285714285</v>
      </c>
      <c r="D50" s="2"/>
      <c r="E50" s="54" t="n">
        <f aca="false">((B50*C50)/2)*$E$3*$C$3^2</f>
        <v>57861.3375</v>
      </c>
      <c r="F50" s="54" t="n">
        <f aca="false">IF($F$3=0,"-",IF(A50&lt;=$A$3,B50*($C$3-$A$3)*$F$3,C50*$A$3*$F$3))</f>
        <v>1290</v>
      </c>
      <c r="G50" s="54" t="n">
        <f aca="false">IF($G$3=0,"-",IF(A50&lt;=$B$3,B50*($C$3-$B$3)*$G$3,C50*$B$3*$G$3))</f>
        <v>3071.42857142856</v>
      </c>
      <c r="H50" s="54" t="n">
        <f aca="false">SUM(E50:G50)</f>
        <v>62222.7660714285</v>
      </c>
    </row>
    <row r="51" customFormat="false" ht="15" hidden="false" customHeight="false" outlineLevel="0" collapsed="false">
      <c r="A51" s="55" t="n">
        <f aca="false">$C$3/70+A50</f>
        <v>6.60000000000001</v>
      </c>
      <c r="B51" s="55" t="n">
        <f aca="false">A51/$C$3</f>
        <v>0.628571428571429</v>
      </c>
      <c r="C51" s="55" t="n">
        <f aca="false">($C$3-A51)/$C$3</f>
        <v>0.371428571428571</v>
      </c>
      <c r="D51" s="2"/>
      <c r="E51" s="55" t="n">
        <f aca="false">((B51*C51)/2)*$E$3*$C$3^2</f>
        <v>57014.1</v>
      </c>
      <c r="F51" s="55" t="n">
        <f aca="false">IF($F$3=0,"-",IF(A51&lt;=$A$3,B51*($C$3-$A$3)*$F$3,C51*$A$3*$F$3))</f>
        <v>1320</v>
      </c>
      <c r="G51" s="55" t="n">
        <f aca="false">IF($G$3=0,"-",IF(A51&lt;=$B$3,B51*($C$3-$B$3)*$G$3,C51*$B$3*$G$3))</f>
        <v>3142.85714285713</v>
      </c>
      <c r="H51" s="55" t="n">
        <f aca="false">SUM(E51:G51)</f>
        <v>61476.9571428571</v>
      </c>
    </row>
    <row r="52" customFormat="false" ht="15" hidden="false" customHeight="false" outlineLevel="0" collapsed="false">
      <c r="A52" s="54" t="n">
        <f aca="false">$C$3/70+A51</f>
        <v>6.75000000000001</v>
      </c>
      <c r="B52" s="54" t="n">
        <f aca="false">A52/$C$3</f>
        <v>0.642857142857143</v>
      </c>
      <c r="C52" s="54" t="n">
        <f aca="false">($C$3-A52)/$C$3</f>
        <v>0.357142857142857</v>
      </c>
      <c r="D52" s="2"/>
      <c r="E52" s="54" t="n">
        <f aca="false">((B52*C52)/2)*$E$3*$C$3^2</f>
        <v>56067.1875</v>
      </c>
      <c r="F52" s="54" t="n">
        <f aca="false">IF($F$3=0,"-",IF(A52&lt;=$A$3,B52*($C$3-$A$3)*$F$3,C52*$A$3*$F$3))</f>
        <v>1350</v>
      </c>
      <c r="G52" s="54" t="n">
        <f aca="false">IF($G$3=0,"-",IF(A52&lt;=$B$3,B52*($C$3-$B$3)*$G$3,C52*$B$3*$G$3))</f>
        <v>3214.28571428571</v>
      </c>
      <c r="H52" s="54" t="n">
        <f aca="false">SUM(E52:G52)</f>
        <v>60631.4732142857</v>
      </c>
    </row>
    <row r="53" customFormat="false" ht="15" hidden="false" customHeight="false" outlineLevel="0" collapsed="false">
      <c r="A53" s="55" t="n">
        <f aca="false">$C$3/70+A52</f>
        <v>6.90000000000001</v>
      </c>
      <c r="B53" s="55" t="n">
        <f aca="false">A53/$C$3</f>
        <v>0.657142857142858</v>
      </c>
      <c r="C53" s="55" t="n">
        <f aca="false">($C$3-A53)/$C$3</f>
        <v>0.342857142857142</v>
      </c>
      <c r="D53" s="2"/>
      <c r="E53" s="55" t="n">
        <f aca="false">((B53*C53)/2)*$E$3*$C$3^2</f>
        <v>55020.6</v>
      </c>
      <c r="F53" s="55" t="n">
        <f aca="false">IF($F$3=0,"-",IF(A53&lt;=$A$3,B53*($C$3-$A$3)*$F$3,C53*$A$3*$F$3))</f>
        <v>1380</v>
      </c>
      <c r="G53" s="55" t="n">
        <f aca="false">IF($G$3=0,"-",IF(A53&lt;=$B$3,B53*($C$3-$B$3)*$G$3,C53*$B$3*$G$3))</f>
        <v>3285.71428571428</v>
      </c>
      <c r="H53" s="55" t="n">
        <f aca="false">SUM(E53:G53)</f>
        <v>59686.3142857142</v>
      </c>
    </row>
    <row r="54" customFormat="false" ht="15" hidden="false" customHeight="false" outlineLevel="0" collapsed="false">
      <c r="A54" s="54" t="n">
        <f aca="false">$C$3/70+A53</f>
        <v>7.05000000000001</v>
      </c>
      <c r="B54" s="54" t="n">
        <f aca="false">A54/$C$3</f>
        <v>0.671428571428572</v>
      </c>
      <c r="C54" s="54" t="n">
        <f aca="false">($C$3-A54)/$C$3</f>
        <v>0.328571428571428</v>
      </c>
      <c r="D54" s="2"/>
      <c r="E54" s="54" t="n">
        <f aca="false">((B54*C54)/2)*$E$3*$C$3^2</f>
        <v>53874.3375</v>
      </c>
      <c r="F54" s="54" t="n">
        <f aca="false">IF($F$3=0,"-",IF(A54&lt;=$A$3,B54*($C$3-$A$3)*$F$3,C54*$A$3*$F$3))</f>
        <v>1380</v>
      </c>
      <c r="G54" s="54" t="n">
        <f aca="false">IF($G$3=0,"-",IF(A54&lt;=$B$3,B54*($C$3-$B$3)*$G$3,C54*$B$3*$G$3))</f>
        <v>3357.14285714285</v>
      </c>
      <c r="H54" s="54" t="n">
        <f aca="false">SUM(E54:G54)</f>
        <v>58611.4803571428</v>
      </c>
    </row>
    <row r="55" customFormat="false" ht="15" hidden="false" customHeight="false" outlineLevel="0" collapsed="false">
      <c r="A55" s="55" t="n">
        <f aca="false">$C$3/70+A54</f>
        <v>7.20000000000001</v>
      </c>
      <c r="B55" s="55" t="n">
        <f aca="false">A55/$C$3</f>
        <v>0.685714285714286</v>
      </c>
      <c r="C55" s="55" t="n">
        <f aca="false">($C$3-A55)/$C$3</f>
        <v>0.314285714285714</v>
      </c>
      <c r="D55" s="2"/>
      <c r="E55" s="55" t="n">
        <f aca="false">((B55*C55)/2)*$E$3*$C$3^2</f>
        <v>52628.3999999999</v>
      </c>
      <c r="F55" s="55" t="n">
        <f aca="false">IF($F$3=0,"-",IF(A55&lt;=$A$3,B55*($C$3-$A$3)*$F$3,C55*$A$3*$F$3))</f>
        <v>1320</v>
      </c>
      <c r="G55" s="55" t="n">
        <f aca="false">IF($G$3=0,"-",IF(A55&lt;=$B$3,B55*($C$3-$B$3)*$G$3,C55*$B$3*$G$3))</f>
        <v>3428.57142857142</v>
      </c>
      <c r="H55" s="55" t="n">
        <f aca="false">SUM(E55:G55)</f>
        <v>57376.9714285714</v>
      </c>
    </row>
    <row r="56" customFormat="false" ht="15" hidden="false" customHeight="false" outlineLevel="0" collapsed="false">
      <c r="A56" s="54" t="n">
        <f aca="false">$C$3/70+A55</f>
        <v>7.35000000000001</v>
      </c>
      <c r="B56" s="54" t="n">
        <f aca="false">A56/$C$3</f>
        <v>0.700000000000001</v>
      </c>
      <c r="C56" s="54" t="n">
        <f aca="false">($C$3-A56)/$C$3</f>
        <v>0.299999999999999</v>
      </c>
      <c r="D56" s="2"/>
      <c r="E56" s="54" t="n">
        <f aca="false">((B56*C56)/2)*$E$3*$C$3^2</f>
        <v>51282.7874999999</v>
      </c>
      <c r="F56" s="54" t="n">
        <f aca="false">IF($F$3=0,"-",IF(A56&lt;=$A$3,B56*($C$3-$A$3)*$F$3,C56*$A$3*$F$3))</f>
        <v>1260</v>
      </c>
      <c r="G56" s="54" t="n">
        <f aca="false">IF($G$3=0,"-",IF(A56&lt;=$B$3,B56*($C$3-$B$3)*$G$3,C56*$B$3*$G$3))</f>
        <v>3499.99999999999</v>
      </c>
      <c r="H56" s="54" t="n">
        <f aca="false">SUM(E56:G56)</f>
        <v>56042.7874999999</v>
      </c>
    </row>
    <row r="57" customFormat="false" ht="15" hidden="false" customHeight="false" outlineLevel="0" collapsed="false">
      <c r="A57" s="55" t="n">
        <f aca="false">$C$3/70+A56</f>
        <v>7.50000000000001</v>
      </c>
      <c r="B57" s="55" t="n">
        <f aca="false">A57/$C$3</f>
        <v>0.714285714285715</v>
      </c>
      <c r="C57" s="55" t="n">
        <f aca="false">($C$3-A57)/$C$3</f>
        <v>0.285714285714285</v>
      </c>
      <c r="D57" s="2"/>
      <c r="E57" s="55" t="n">
        <f aca="false">((B57*C57)/2)*$E$3*$C$3^2</f>
        <v>49837.4999999999</v>
      </c>
      <c r="F57" s="55" t="n">
        <f aca="false">IF($F$3=0,"-",IF(A57&lt;=$A$3,B57*($C$3-$A$3)*$F$3,C57*$A$3*$F$3))</f>
        <v>1200</v>
      </c>
      <c r="G57" s="55" t="n">
        <f aca="false">IF($G$3=0,"-",IF(A57&lt;=$B$3,B57*($C$3-$B$3)*$G$3,C57*$B$3*$G$3))</f>
        <v>3571.42857142856</v>
      </c>
      <c r="H57" s="55" t="n">
        <f aca="false">SUM(E57:G57)</f>
        <v>54608.9285714285</v>
      </c>
    </row>
    <row r="58" customFormat="false" ht="15" hidden="false" customHeight="false" outlineLevel="0" collapsed="false">
      <c r="A58" s="54" t="n">
        <f aca="false">$C$3/70+A57</f>
        <v>7.65000000000001</v>
      </c>
      <c r="B58" s="54" t="n">
        <f aca="false">A58/$C$3</f>
        <v>0.728571428571429</v>
      </c>
      <c r="C58" s="54" t="n">
        <f aca="false">($C$3-A58)/$C$3</f>
        <v>0.271428571428571</v>
      </c>
      <c r="D58" s="2"/>
      <c r="E58" s="54" t="n">
        <f aca="false">((B58*C58)/2)*$E$3*$C$3^2</f>
        <v>48292.5374999999</v>
      </c>
      <c r="F58" s="54" t="n">
        <f aca="false">IF($F$3=0,"-",IF(A58&lt;=$A$3,B58*($C$3-$A$3)*$F$3,C58*$A$3*$F$3))</f>
        <v>1140</v>
      </c>
      <c r="G58" s="54" t="n">
        <f aca="false">IF($G$3=0,"-",IF(A58&lt;=$B$3,B58*($C$3-$B$3)*$G$3,C58*$B$3*$G$3))</f>
        <v>3642.85714285713</v>
      </c>
      <c r="H58" s="54" t="n">
        <f aca="false">SUM(E58:G58)</f>
        <v>53075.3946428571</v>
      </c>
    </row>
    <row r="59" customFormat="false" ht="15" hidden="false" customHeight="false" outlineLevel="0" collapsed="false">
      <c r="A59" s="55" t="n">
        <f aca="false">$C$3/70+A58</f>
        <v>7.80000000000001</v>
      </c>
      <c r="B59" s="55" t="n">
        <f aca="false">A59/$C$3</f>
        <v>0.742857142857144</v>
      </c>
      <c r="C59" s="55" t="n">
        <f aca="false">($C$3-A59)/$C$3</f>
        <v>0.257142857142856</v>
      </c>
      <c r="D59" s="2"/>
      <c r="E59" s="55" t="n">
        <f aca="false">((B59*C59)/2)*$E$3*$C$3^2</f>
        <v>46647.8999999999</v>
      </c>
      <c r="F59" s="55" t="n">
        <f aca="false">IF($F$3=0,"-",IF(A59&lt;=$A$3,B59*($C$3-$A$3)*$F$3,C59*$A$3*$F$3))</f>
        <v>1080</v>
      </c>
      <c r="G59" s="55" t="n">
        <f aca="false">IF($G$3=0,"-",IF(A59&lt;=$B$3,B59*($C$3-$B$3)*$G$3,C59*$B$3*$G$3))</f>
        <v>3714.2857142857</v>
      </c>
      <c r="H59" s="55" t="n">
        <f aca="false">SUM(E59:G59)</f>
        <v>51442.1857142856</v>
      </c>
    </row>
    <row r="60" customFormat="false" ht="15" hidden="false" customHeight="false" outlineLevel="0" collapsed="false">
      <c r="A60" s="54" t="n">
        <f aca="false">$C$3/70+A59</f>
        <v>7.95000000000001</v>
      </c>
      <c r="B60" s="54" t="n">
        <f aca="false">A60/$C$3</f>
        <v>0.757142857142858</v>
      </c>
      <c r="C60" s="54" t="n">
        <f aca="false">($C$3-A60)/$C$3</f>
        <v>0.242857142857142</v>
      </c>
      <c r="D60" s="2"/>
      <c r="E60" s="54" t="n">
        <f aca="false">((B60*C60)/2)*$E$3*$C$3^2</f>
        <v>44903.5874999999</v>
      </c>
      <c r="F60" s="54" t="n">
        <f aca="false">IF($F$3=0,"-",IF(A60&lt;=$A$3,B60*($C$3-$A$3)*$F$3,C60*$A$3*$F$3))</f>
        <v>1020</v>
      </c>
      <c r="G60" s="54" t="n">
        <f aca="false">IF($G$3=0,"-",IF(A60&lt;=$B$3,B60*($C$3-$B$3)*$G$3,C60*$B$3*$G$3))</f>
        <v>3785.71428571428</v>
      </c>
      <c r="H60" s="54" t="n">
        <f aca="false">SUM(E60:G60)</f>
        <v>49709.3017857142</v>
      </c>
    </row>
    <row r="61" customFormat="false" ht="15" hidden="false" customHeight="false" outlineLevel="0" collapsed="false">
      <c r="A61" s="55" t="n">
        <f aca="false">$C$3/70+A60</f>
        <v>8.10000000000001</v>
      </c>
      <c r="B61" s="55" t="n">
        <f aca="false">A61/$C$3</f>
        <v>0.771428571428572</v>
      </c>
      <c r="C61" s="55" t="n">
        <f aca="false">($C$3-A61)/$C$3</f>
        <v>0.228571428571428</v>
      </c>
      <c r="D61" s="2"/>
      <c r="E61" s="55" t="n">
        <f aca="false">((B61*C61)/2)*$E$3*$C$3^2</f>
        <v>43059.5999999999</v>
      </c>
      <c r="F61" s="55" t="n">
        <f aca="false">IF($F$3=0,"-",IF(A61&lt;=$A$3,B61*($C$3-$A$3)*$F$3,C61*$A$3*$F$3))</f>
        <v>959.999999999997</v>
      </c>
      <c r="G61" s="55" t="n">
        <f aca="false">IF($G$3=0,"-",IF(A61&lt;=$B$3,B61*($C$3-$B$3)*$G$3,C61*$B$3*$G$3))</f>
        <v>3857.14285714285</v>
      </c>
      <c r="H61" s="55" t="n">
        <f aca="false">SUM(E61:G61)</f>
        <v>47876.7428571427</v>
      </c>
    </row>
    <row r="62" customFormat="false" ht="15" hidden="false" customHeight="false" outlineLevel="0" collapsed="false">
      <c r="A62" s="54" t="n">
        <f aca="false">$C$3/70+A61</f>
        <v>8.25000000000001</v>
      </c>
      <c r="B62" s="54" t="n">
        <f aca="false">A62/$C$3</f>
        <v>0.785714285714287</v>
      </c>
      <c r="C62" s="54" t="n">
        <f aca="false">($C$3-A62)/$C$3</f>
        <v>0.214285714285713</v>
      </c>
      <c r="D62" s="61"/>
      <c r="E62" s="54" t="n">
        <f aca="false">((B62*C62)/2)*$E$3*$C$3^2</f>
        <v>41115.9374999999</v>
      </c>
      <c r="F62" s="54" t="n">
        <f aca="false">IF($F$3=0,"-",IF(A62&lt;=$A$3,B62*($C$3-$A$3)*$F$3,C62*$A$3*$F$3))</f>
        <v>899.999999999996</v>
      </c>
      <c r="G62" s="54" t="n">
        <f aca="false">IF($G$3=0,"-",IF(A62&lt;=$B$3,B62*($C$3-$B$3)*$G$3,C62*$B$3*$G$3))</f>
        <v>3928.57142857142</v>
      </c>
      <c r="H62" s="54" t="n">
        <f aca="false">SUM(E62:G62)</f>
        <v>45944.5089285713</v>
      </c>
    </row>
    <row r="63" customFormat="false" ht="15" hidden="false" customHeight="false" outlineLevel="0" collapsed="false">
      <c r="A63" s="55" t="n">
        <f aca="false">$C$3/70+A62</f>
        <v>8.40000000000001</v>
      </c>
      <c r="B63" s="55" t="n">
        <f aca="false">A63/$C$3</f>
        <v>0.800000000000001</v>
      </c>
      <c r="C63" s="55" t="n">
        <f aca="false">($C$3-A63)/$C$3</f>
        <v>0.199999999999999</v>
      </c>
      <c r="D63" s="61"/>
      <c r="E63" s="55" t="n">
        <f aca="false">((B63*C63)/2)*$E$3*$C$3^2</f>
        <v>39072.5999999999</v>
      </c>
      <c r="F63" s="55" t="n">
        <f aca="false">IF($F$3=0,"-",IF(A63&lt;=$A$3,B63*($C$3-$A$3)*$F$3,C63*$A$3*$F$3))</f>
        <v>839.999999999996</v>
      </c>
      <c r="G63" s="55" t="n">
        <f aca="false">IF($G$3=0,"-",IF(A63&lt;=$B$3,B63*($C$3-$B$3)*$G$3,C63*$B$3*$G$3))</f>
        <v>3999.99999999999</v>
      </c>
      <c r="H63" s="55" t="n">
        <f aca="false">SUM(E63:G63)</f>
        <v>43912.5999999999</v>
      </c>
    </row>
    <row r="64" customFormat="false" ht="15" hidden="false" customHeight="false" outlineLevel="0" collapsed="false">
      <c r="A64" s="54" t="n">
        <f aca="false">$C$3/70+A63</f>
        <v>8.55000000000001</v>
      </c>
      <c r="B64" s="54" t="n">
        <f aca="false">A64/$C$3</f>
        <v>0.814285714285715</v>
      </c>
      <c r="C64" s="54" t="n">
        <f aca="false">($C$3-A64)/$C$3</f>
        <v>0.185714285714285</v>
      </c>
      <c r="D64" s="61"/>
      <c r="E64" s="54" t="n">
        <f aca="false">((B64*C64)/2)*$E$3*$C$3^2</f>
        <v>36929.5874999999</v>
      </c>
      <c r="F64" s="54" t="n">
        <f aca="false">IF($F$3=0,"-",IF(A64&lt;=$A$3,B64*($C$3-$A$3)*$F$3,C64*$A$3*$F$3))</f>
        <v>779.999999999996</v>
      </c>
      <c r="G64" s="54" t="n">
        <f aca="false">IF($G$3=0,"-",IF(A64&lt;=$B$3,B64*($C$3-$B$3)*$G$3,C64*$B$3*$G$3))</f>
        <v>4071.42857142856</v>
      </c>
      <c r="H64" s="54" t="n">
        <f aca="false">SUM(E64:G64)</f>
        <v>41781.0160714284</v>
      </c>
    </row>
    <row r="65" customFormat="false" ht="15" hidden="false" customHeight="false" outlineLevel="0" collapsed="false">
      <c r="A65" s="55" t="n">
        <f aca="false">$C$3/70+A64</f>
        <v>8.70000000000001</v>
      </c>
      <c r="B65" s="55" t="n">
        <f aca="false">A65/$C$3</f>
        <v>0.82857142857143</v>
      </c>
      <c r="C65" s="55" t="n">
        <f aca="false">($C$3-A65)/$C$3</f>
        <v>0.17142857142857</v>
      </c>
      <c r="D65" s="61"/>
      <c r="E65" s="55" t="n">
        <f aca="false">((B65*C65)/2)*$E$3*$C$3^2</f>
        <v>34686.8999999998</v>
      </c>
      <c r="F65" s="55" t="n">
        <f aca="false">IF($F$3=0,"-",IF(A65&lt;=$A$3,B65*($C$3-$A$3)*$F$3,C65*$A$3*$F$3))</f>
        <v>719.999999999996</v>
      </c>
      <c r="G65" s="55" t="n">
        <f aca="false">IF($G$3=0,"-",IF(A65&lt;=$B$3,B65*($C$3-$B$3)*$G$3,C65*$B$3*$G$3))</f>
        <v>4142.85714285713</v>
      </c>
      <c r="H65" s="55" t="n">
        <f aca="false">SUM(E65:G65)</f>
        <v>39549.757142857</v>
      </c>
    </row>
    <row r="66" customFormat="false" ht="15" hidden="false" customHeight="false" outlineLevel="0" collapsed="false">
      <c r="A66" s="54" t="n">
        <f aca="false">$C$3/70+A65</f>
        <v>8.85000000000001</v>
      </c>
      <c r="B66" s="54" t="n">
        <f aca="false">A66/$C$3</f>
        <v>0.842857142857144</v>
      </c>
      <c r="C66" s="54" t="n">
        <f aca="false">($C$3-A66)/$C$3</f>
        <v>0.157142857142856</v>
      </c>
      <c r="D66" s="61"/>
      <c r="E66" s="54" t="n">
        <f aca="false">((B66*C66)/2)*$E$3*$C$3^2</f>
        <v>32344.5374999998</v>
      </c>
      <c r="F66" s="54" t="n">
        <f aca="false">IF($F$3=0,"-",IF(A66&lt;=$A$3,B66*($C$3-$A$3)*$F$3,C66*$A$3*$F$3))</f>
        <v>659.999999999996</v>
      </c>
      <c r="G66" s="54" t="n">
        <f aca="false">IF($G$3=0,"-",IF(A66&lt;=$B$3,B66*($C$3-$B$3)*$G$3,C66*$B$3*$G$3))</f>
        <v>4214.2857142857</v>
      </c>
      <c r="H66" s="54" t="n">
        <f aca="false">SUM(E66:G66)</f>
        <v>37218.8232142855</v>
      </c>
    </row>
    <row r="67" customFormat="false" ht="15" hidden="false" customHeight="false" outlineLevel="0" collapsed="false">
      <c r="A67" s="55" t="n">
        <f aca="false">$C$3/70+A66</f>
        <v>9.00000000000001</v>
      </c>
      <c r="B67" s="55" t="n">
        <f aca="false">A67/$C$3</f>
        <v>0.857142857142858</v>
      </c>
      <c r="C67" s="55" t="n">
        <f aca="false">($C$3-A67)/$C$3</f>
        <v>0.142857142857142</v>
      </c>
      <c r="D67" s="61"/>
      <c r="E67" s="55" t="n">
        <f aca="false">((B67*C67)/2)*$E$3*$C$3^2</f>
        <v>29902.4999999998</v>
      </c>
      <c r="F67" s="55" t="n">
        <f aca="false">IF($F$3=0,"-",IF(A67&lt;=$A$3,B67*($C$3-$A$3)*$F$3,C67*$A$3*$F$3))</f>
        <v>599.999999999996</v>
      </c>
      <c r="G67" s="55" t="n">
        <f aca="false">IF($G$3=0,"-",IF(A67&lt;=$B$3,B67*($C$3-$B$3)*$G$3,C67*$B$3*$G$3))</f>
        <v>4285.71428571428</v>
      </c>
      <c r="H67" s="55" t="n">
        <f aca="false">SUM(E67:G67)</f>
        <v>34788.2142857141</v>
      </c>
    </row>
    <row r="68" customFormat="false" ht="15" hidden="false" customHeight="false" outlineLevel="0" collapsed="false">
      <c r="A68" s="54" t="n">
        <f aca="false">$C$3/70+A67</f>
        <v>9.15000000000001</v>
      </c>
      <c r="B68" s="54" t="n">
        <f aca="false">A68/$C$3</f>
        <v>0.871428571428572</v>
      </c>
      <c r="C68" s="54" t="n">
        <f aca="false">($C$3-A68)/$C$3</f>
        <v>0.128571428571428</v>
      </c>
      <c r="D68" s="61"/>
      <c r="E68" s="54" t="n">
        <f aca="false">((B68*C68)/2)*$E$3*$C$3^2</f>
        <v>27360.7874999998</v>
      </c>
      <c r="F68" s="54" t="n">
        <f aca="false">IF($F$3=0,"-",IF(A68&lt;=$A$3,B68*($C$3-$A$3)*$F$3,C68*$A$3*$F$3))</f>
        <v>539.999999999996</v>
      </c>
      <c r="G68" s="54" t="n">
        <f aca="false">IF($G$3=0,"-",IF(A68&lt;=$B$3,B68*($C$3-$B$3)*$G$3,C68*$B$3*$G$3))</f>
        <v>4357.14285714285</v>
      </c>
      <c r="H68" s="54" t="n">
        <f aca="false">SUM(E68:G68)</f>
        <v>32257.9303571427</v>
      </c>
    </row>
    <row r="69" customFormat="false" ht="15" hidden="false" customHeight="false" outlineLevel="0" collapsed="false">
      <c r="A69" s="55" t="n">
        <f aca="false">$C$3/70+A68</f>
        <v>9.30000000000001</v>
      </c>
      <c r="B69" s="55" t="n">
        <f aca="false">A69/$C$3</f>
        <v>0.885714285714287</v>
      </c>
      <c r="C69" s="55" t="n">
        <f aca="false">($C$3-A69)/$C$3</f>
        <v>0.114285714285713</v>
      </c>
      <c r="D69" s="61"/>
      <c r="E69" s="55" t="n">
        <f aca="false">((B69*C69)/2)*$E$3*$C$3^2</f>
        <v>24719.3999999998</v>
      </c>
      <c r="F69" s="55" t="n">
        <f aca="false">IF($F$3=0,"-",IF(A69&lt;=$A$3,B69*($C$3-$A$3)*$F$3,C69*$A$3*$F$3))</f>
        <v>479.999999999995</v>
      </c>
      <c r="G69" s="55" t="n">
        <f aca="false">IF($G$3=0,"-",IF(A69&lt;=$B$3,B69*($C$3-$B$3)*$G$3,C69*$B$3*$G$3))</f>
        <v>4428.57142857142</v>
      </c>
      <c r="H69" s="55" t="n">
        <f aca="false">SUM(E69:G69)</f>
        <v>29627.9714285712</v>
      </c>
    </row>
    <row r="70" customFormat="false" ht="15" hidden="false" customHeight="false" outlineLevel="0" collapsed="false">
      <c r="A70" s="54" t="n">
        <f aca="false">$C$3/70+A69</f>
        <v>9.45000000000001</v>
      </c>
      <c r="B70" s="54" t="n">
        <f aca="false">A70/$C$3</f>
        <v>0.900000000000001</v>
      </c>
      <c r="C70" s="54" t="n">
        <f aca="false">($C$3-A70)/$C$3</f>
        <v>0.0999999999999989</v>
      </c>
      <c r="D70" s="61"/>
      <c r="E70" s="54" t="n">
        <f aca="false">((B70*C70)/2)*$E$3*$C$3^2</f>
        <v>21978.3374999998</v>
      </c>
      <c r="F70" s="54" t="n">
        <f aca="false">IF($F$3=0,"-",IF(A70&lt;=$A$3,B70*($C$3-$A$3)*$F$3,C70*$A$3*$F$3))</f>
        <v>419.999999999995</v>
      </c>
      <c r="G70" s="54" t="n">
        <f aca="false">IF($G$3=0,"-",IF(A70&lt;=$B$3,B70*($C$3-$B$3)*$G$3,C70*$B$3*$G$3))</f>
        <v>4499.99999999999</v>
      </c>
      <c r="H70" s="54" t="n">
        <f aca="false">SUM(E70:G70)</f>
        <v>26898.3374999998</v>
      </c>
    </row>
    <row r="71" customFormat="false" ht="15" hidden="false" customHeight="false" outlineLevel="0" collapsed="false">
      <c r="A71" s="55" t="n">
        <f aca="false">$C$3/70+A70</f>
        <v>9.60000000000001</v>
      </c>
      <c r="B71" s="55" t="n">
        <f aca="false">A71/$C$3</f>
        <v>0.914285714285716</v>
      </c>
      <c r="C71" s="55" t="n">
        <f aca="false">($C$3-A71)/$C$3</f>
        <v>0.0857142857142846</v>
      </c>
      <c r="D71" s="61"/>
      <c r="E71" s="55" t="n">
        <f aca="false">((B71*C71)/2)*$E$3*$C$3^2</f>
        <v>19137.5999999998</v>
      </c>
      <c r="F71" s="55" t="n">
        <f aca="false">IF($F$3=0,"-",IF(A71&lt;=$A$3,B71*($C$3-$A$3)*$F$3,C71*$A$3*$F$3))</f>
        <v>359.999999999995</v>
      </c>
      <c r="G71" s="55" t="n">
        <f aca="false">IF($G$3=0,"-",IF(A71&lt;=$B$3,B71*($C$3-$B$3)*$G$3,C71*$B$3*$G$3))</f>
        <v>4571.42857142856</v>
      </c>
      <c r="H71" s="55" t="n">
        <f aca="false">SUM(E71:G71)</f>
        <v>24069.0285714283</v>
      </c>
    </row>
    <row r="72" customFormat="false" ht="15" hidden="false" customHeight="false" outlineLevel="0" collapsed="false">
      <c r="A72" s="54" t="n">
        <f aca="false">$C$3/70+A71</f>
        <v>9.75000000000001</v>
      </c>
      <c r="B72" s="54" t="n">
        <f aca="false">A72/$C$3</f>
        <v>0.92857142857143</v>
      </c>
      <c r="C72" s="54" t="n">
        <f aca="false">($C$3-A72)/$C$3</f>
        <v>0.0714285714285702</v>
      </c>
      <c r="D72" s="61"/>
      <c r="E72" s="54" t="n">
        <f aca="false">((B72*C72)/2)*$E$3*$C$3^2</f>
        <v>16197.1874999998</v>
      </c>
      <c r="F72" s="54" t="n">
        <f aca="false">IF($F$3=0,"-",IF(A72&lt;=$A$3,B72*($C$3-$A$3)*$F$3,C72*$A$3*$F$3))</f>
        <v>299.999999999995</v>
      </c>
      <c r="G72" s="54" t="n">
        <f aca="false">IF($G$3=0,"-",IF(A72&lt;=$B$3,B72*($C$3-$B$3)*$G$3,C72*$B$3*$G$3))</f>
        <v>4642.85714285713</v>
      </c>
      <c r="H72" s="54" t="n">
        <f aca="false">SUM(E72:G72)</f>
        <v>21140.0446428569</v>
      </c>
    </row>
    <row r="73" customFormat="false" ht="15" hidden="false" customHeight="false" outlineLevel="0" collapsed="false">
      <c r="A73" s="55" t="n">
        <f aca="false">$C$3/70+A72</f>
        <v>9.90000000000001</v>
      </c>
      <c r="B73" s="55" t="n">
        <f aca="false">A73/$C$3</f>
        <v>0.942857142857144</v>
      </c>
      <c r="C73" s="55" t="n">
        <f aca="false">($C$3-A73)/$C$3</f>
        <v>0.0571428571428559</v>
      </c>
      <c r="D73" s="61"/>
      <c r="E73" s="55" t="n">
        <f aca="false">((B73*C73)/2)*$E$3*$C$3^2</f>
        <v>13157.0999999997</v>
      </c>
      <c r="F73" s="55" t="n">
        <f aca="false">IF($F$3=0,"-",IF(A73&lt;=$A$3,B73*($C$3-$A$3)*$F$3,C73*$A$3*$F$3))</f>
        <v>239.999999999995</v>
      </c>
      <c r="G73" s="55" t="n">
        <f aca="false">IF($G$3=0,"-",IF(A73&lt;=$B$3,B73*($C$3-$B$3)*$G$3,C73*$B$3*$G$3))</f>
        <v>4714.2857142857</v>
      </c>
      <c r="H73" s="55" t="n">
        <f aca="false">SUM(E73:G73)</f>
        <v>18111.3857142854</v>
      </c>
    </row>
    <row r="74" customFormat="false" ht="15" hidden="false" customHeight="false" outlineLevel="0" collapsed="false">
      <c r="A74" s="54" t="n">
        <f aca="false">$C$3/70+A73</f>
        <v>10.05</v>
      </c>
      <c r="B74" s="54" t="n">
        <f aca="false">A74/$C$3</f>
        <v>0.957142857142858</v>
      </c>
      <c r="C74" s="54" t="n">
        <f aca="false">($C$3-A74)/$C$3</f>
        <v>0.0428571428571416</v>
      </c>
      <c r="D74" s="61"/>
      <c r="E74" s="54" t="n">
        <f aca="false">((B74*C74)/2)*$E$3*$C$3^2</f>
        <v>10017.3374999997</v>
      </c>
      <c r="F74" s="54" t="n">
        <f aca="false">IF($F$3=0,"-",IF(A74&lt;=$A$3,B74*($C$3-$A$3)*$F$3,C74*$A$3*$F$3))</f>
        <v>179.999999999995</v>
      </c>
      <c r="G74" s="54" t="n">
        <f aca="false">IF($G$3=0,"-",IF(A74&lt;=$B$3,B74*($C$3-$B$3)*$G$3,C74*$B$3*$G$3))</f>
        <v>4785.71428571428</v>
      </c>
      <c r="H74" s="54" t="n">
        <f aca="false">SUM(E74:G74)</f>
        <v>14983.051785714</v>
      </c>
    </row>
    <row r="75" customFormat="false" ht="15" hidden="false" customHeight="false" outlineLevel="0" collapsed="false">
      <c r="A75" s="55" t="n">
        <f aca="false">$C$3/70+A74</f>
        <v>10.2</v>
      </c>
      <c r="B75" s="55" t="n">
        <f aca="false">A75/$C$3</f>
        <v>0.971428571428573</v>
      </c>
      <c r="C75" s="55" t="n">
        <f aca="false">($C$3-A75)/$C$3</f>
        <v>0.0285714285714273</v>
      </c>
      <c r="D75" s="61"/>
      <c r="E75" s="55" t="n">
        <f aca="false">((B75*C75)/2)*$E$3*$C$3^2</f>
        <v>6777.8999999997</v>
      </c>
      <c r="F75" s="55" t="n">
        <f aca="false">IF($F$3=0,"-",IF(A75&lt;=$A$3,B75*($C$3-$A$3)*$F$3,C75*$A$3*$F$3))</f>
        <v>119.999999999995</v>
      </c>
      <c r="G75" s="55" t="n">
        <f aca="false">IF($G$3=0,"-",IF(A75&lt;=$B$3,B75*($C$3-$B$3)*$G$3,C75*$B$3*$G$3))</f>
        <v>4857.14285714285</v>
      </c>
      <c r="H75" s="55" t="n">
        <f aca="false">SUM(E75:G75)</f>
        <v>11755.0428571425</v>
      </c>
    </row>
    <row r="76" customFormat="false" ht="15" hidden="false" customHeight="false" outlineLevel="0" collapsed="false">
      <c r="A76" s="54" t="n">
        <f aca="false">$C$3/70+A75</f>
        <v>10.35</v>
      </c>
      <c r="B76" s="54" t="n">
        <f aca="false">A76/$C$3</f>
        <v>0.985714285714287</v>
      </c>
      <c r="C76" s="54" t="n">
        <f aca="false">($C$3-A76)/$C$3</f>
        <v>0.014285714285713</v>
      </c>
      <c r="D76" s="61"/>
      <c r="E76" s="54" t="n">
        <f aca="false">((B76*C76)/2)*$E$3*$C$3^2</f>
        <v>3438.78749999969</v>
      </c>
      <c r="F76" s="54" t="n">
        <f aca="false">IF($F$3=0,"-",IF(A76&lt;=$A$3,B76*($C$3-$A$3)*$F$3,C76*$A$3*$F$3))</f>
        <v>59.9999999999945</v>
      </c>
      <c r="G76" s="54" t="n">
        <f aca="false">IF($G$3=0,"-",IF(A76&lt;=$B$3,B76*($C$3-$B$3)*$G$3,C76*$B$3*$G$3))</f>
        <v>4928.57142857142</v>
      </c>
      <c r="H76" s="54" t="n">
        <f aca="false">SUM(E76:G76)</f>
        <v>8427.3589285711</v>
      </c>
    </row>
    <row r="77" customFormat="false" ht="15.75" hidden="false" customHeight="false" outlineLevel="0" collapsed="false">
      <c r="A77" s="62" t="n">
        <f aca="false">$C$3/70+A76</f>
        <v>10.5</v>
      </c>
      <c r="B77" s="62" t="n">
        <f aca="false">A77/$C$3</f>
        <v>1</v>
      </c>
      <c r="C77" s="62" t="n">
        <f aca="false">($C$3-A77)/$C$3</f>
        <v>0</v>
      </c>
      <c r="D77" s="61"/>
      <c r="E77" s="62" t="n">
        <f aca="false">((B77*C77)/2)*$E$3*$C$3^2</f>
        <v>0</v>
      </c>
      <c r="F77" s="62" t="n">
        <f aca="false">IF($F$3=0,"-",IF(A77&lt;=$A$3,B77*($C$3-$A$3)*$F$3,C77*$A$3*$F$3))</f>
        <v>0</v>
      </c>
      <c r="G77" s="62" t="n">
        <f aca="false">IF($G$3=0,"-",IF(A77&lt;=$B$3,B77*($C$3-$B$3)*$G$3,C77*$B$3*$G$3))</f>
        <v>0</v>
      </c>
      <c r="H77" s="62" t="n">
        <f aca="false">SUM(E77:G77)</f>
        <v>0</v>
      </c>
    </row>
  </sheetData>
  <sheetProtection sheet="false"/>
  <mergeCells count="5">
    <mergeCell ref="J17:M18"/>
    <mergeCell ref="J19:L20"/>
    <mergeCell ref="M19:M20"/>
    <mergeCell ref="J21:L22"/>
    <mergeCell ref="M21:M22"/>
  </mergeCells>
  <conditionalFormatting sqref="H7:H77">
    <cfRule type="cellIs" priority="2" operator="equal" aboveAverage="0" equalAverage="0" bottom="0" percent="0" rank="0" text="" dxfId="0">
      <formula>$M$19</formula>
    </cfRule>
  </conditionalFormatting>
  <conditionalFormatting sqref="A7:A77">
    <cfRule type="cellIs" priority="3" operator="equal" aboveAverage="0" equalAverage="0" bottom="0" percent="0" rank="0" text="" dxfId="0">
      <formula>$M$21</formula>
    </cfRule>
  </conditionalFormatting>
  <printOptions headings="false" gridLines="false" gridLinesSet="true" horizontalCentered="false" verticalCentered="false"/>
  <pageMargins left="0.25" right="0.25" top="0.75" bottom="0.75" header="0.3" footer="0.3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&amp;C&amp;12Einfache statische Berechnung eines Einfeldträgers (Brücke)</oddHeader>
    <oddFooter><![CDATA[&LBenjamin Wuitz
Matrikelnr.: 1330956&C&D&RSeite &P/&N]]>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7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025" hidden="false" style="0" width="11.4183673469388" collapsed="true"/>
  </cols>
  <sheetData>
    <row r="1" customFormat="false" ht="15" hidden="false" customHeight="false" outlineLevel="0" collapsed="false">
      <c r="A1" s="63"/>
      <c r="B1" s="64"/>
      <c r="C1" s="64" t="s">
        <v>60</v>
      </c>
      <c r="D1" s="64" t="s">
        <v>61</v>
      </c>
      <c r="E1" s="64"/>
      <c r="F1" s="65" t="s">
        <v>62</v>
      </c>
      <c r="G1" s="65"/>
      <c r="H1" s="65" t="s">
        <v>63</v>
      </c>
      <c r="I1" s="65"/>
      <c r="J1" s="65"/>
      <c r="K1"/>
    </row>
    <row r="2" customFormat="false" ht="15" hidden="false" customHeight="false" outlineLevel="0" collapsed="false">
      <c r="A2" s="66"/>
      <c r="B2" s="64"/>
      <c r="C2" s="67" t="n">
        <f aca="false">Momente!H7</f>
        <v>0</v>
      </c>
      <c r="D2" s="67" t="n">
        <f aca="false">Momente!A7</f>
        <v>0</v>
      </c>
      <c r="E2" s="64"/>
      <c r="F2" s="68" t="n">
        <f aca="false">MAX(C2:C72)</f>
        <v>64652.5285714286</v>
      </c>
      <c r="G2" s="68"/>
      <c r="H2" s="69" t="n">
        <f aca="false">MIN(C2:C72)</f>
        <v>0</v>
      </c>
      <c r="I2" s="69"/>
      <c r="J2" s="69"/>
    </row>
    <row r="3" customFormat="false" ht="15" hidden="false" customHeight="false" outlineLevel="0" collapsed="false">
      <c r="A3" s="66"/>
      <c r="B3" s="64"/>
      <c r="C3" s="67" t="n">
        <f aca="false">Momente!H8</f>
        <v>3540.21607142857</v>
      </c>
      <c r="D3" s="67" t="n">
        <f aca="false">Momente!A8</f>
        <v>0.15</v>
      </c>
      <c r="E3" s="64"/>
      <c r="F3" s="67"/>
      <c r="G3" s="67"/>
      <c r="H3" s="70" t="n">
        <f aca="false">H2*(-1)</f>
        <v>-0</v>
      </c>
      <c r="I3" s="70" t="s">
        <v>64</v>
      </c>
      <c r="J3" s="70"/>
    </row>
    <row r="4" customFormat="false" ht="15" hidden="false" customHeight="false" outlineLevel="0" collapsed="false">
      <c r="A4" s="66"/>
      <c r="B4" s="64"/>
      <c r="C4" s="67" t="n">
        <f aca="false">Momente!H9</f>
        <v>6980.75714285714</v>
      </c>
      <c r="D4" s="67" t="n">
        <f aca="false">Momente!A9</f>
        <v>0.3</v>
      </c>
      <c r="E4" s="64"/>
    </row>
    <row r="5" customFormat="false" ht="15" hidden="false" customHeight="false" outlineLevel="0" collapsed="false">
      <c r="A5" s="66"/>
      <c r="B5" s="64"/>
      <c r="C5" s="67" t="n">
        <f aca="false">Momente!H10</f>
        <v>10321.6232142857</v>
      </c>
      <c r="D5" s="67" t="n">
        <f aca="false">Momente!A10</f>
        <v>0.45</v>
      </c>
      <c r="E5" s="64"/>
      <c r="F5" s="64"/>
      <c r="G5" s="64"/>
    </row>
    <row r="6" customFormat="false" ht="15" hidden="false" customHeight="false" outlineLevel="0" collapsed="false">
      <c r="A6" s="63"/>
      <c r="B6" s="64"/>
      <c r="C6" s="67" t="n">
        <f aca="false">Momente!H11</f>
        <v>13562.8142857143</v>
      </c>
      <c r="D6" s="67" t="n">
        <f aca="false">Momente!A11</f>
        <v>0.6</v>
      </c>
      <c r="E6" s="64"/>
      <c r="F6" s="67" t="n">
        <f aca="false">IF(F2&gt;H3,F2,H2)</f>
        <v>64652.5285714286</v>
      </c>
      <c r="G6" s="67" t="s">
        <v>62</v>
      </c>
      <c r="H6" s="14"/>
    </row>
    <row r="7" customFormat="false" ht="15" hidden="false" customHeight="false" outlineLevel="0" collapsed="false">
      <c r="A7" s="63"/>
      <c r="B7" s="64"/>
      <c r="C7" s="67" t="n">
        <f aca="false">Momente!H12</f>
        <v>16704.3303571429</v>
      </c>
      <c r="D7" s="67" t="n">
        <f aca="false">Momente!A12</f>
        <v>0.75</v>
      </c>
      <c r="E7" s="64"/>
      <c r="F7" s="64"/>
      <c r="G7" s="64"/>
    </row>
    <row r="8" customFormat="false" ht="15" hidden="false" customHeight="false" outlineLevel="0" collapsed="false">
      <c r="A8" s="63"/>
      <c r="B8" s="64"/>
      <c r="C8" s="67" t="n">
        <f aca="false">Momente!H13</f>
        <v>19746.1714285714</v>
      </c>
      <c r="D8" s="67" t="n">
        <f aca="false">Momente!A13</f>
        <v>0.9</v>
      </c>
      <c r="E8" s="64"/>
      <c r="F8" s="64"/>
      <c r="G8" s="64"/>
    </row>
    <row r="9" customFormat="false" ht="15" hidden="false" customHeight="false" outlineLevel="0" collapsed="false">
      <c r="A9" s="63"/>
      <c r="B9" s="64"/>
      <c r="C9" s="67" t="n">
        <f aca="false">Momente!H14</f>
        <v>22688.3375</v>
      </c>
      <c r="D9" s="67" t="n">
        <f aca="false">Momente!A14</f>
        <v>1.05</v>
      </c>
      <c r="E9" s="64"/>
      <c r="F9" s="64"/>
      <c r="G9" s="64"/>
    </row>
    <row r="10" customFormat="false" ht="15" hidden="false" customHeight="false" outlineLevel="0" collapsed="false">
      <c r="A10" s="63"/>
      <c r="B10" s="64"/>
      <c r="C10" s="67" t="n">
        <f aca="false">Momente!H15</f>
        <v>25530.8285714286</v>
      </c>
      <c r="D10" s="67" t="n">
        <f aca="false">Momente!A15</f>
        <v>1.2</v>
      </c>
      <c r="E10" s="64"/>
      <c r="F10" s="64"/>
      <c r="G10" s="64"/>
    </row>
    <row r="11" customFormat="false" ht="15" hidden="false" customHeight="false" outlineLevel="0" collapsed="false">
      <c r="A11" s="63"/>
      <c r="B11" s="64"/>
      <c r="C11" s="67" t="n">
        <f aca="false">Momente!H16</f>
        <v>28273.6446428571</v>
      </c>
      <c r="D11" s="67" t="n">
        <f aca="false">Momente!A16</f>
        <v>1.35</v>
      </c>
      <c r="E11" s="64"/>
      <c r="F11" s="64"/>
      <c r="G11" s="64"/>
    </row>
    <row r="12" customFormat="false" ht="15" hidden="false" customHeight="false" outlineLevel="0" collapsed="false">
      <c r="A12" s="63"/>
      <c r="B12" s="64"/>
      <c r="C12" s="67" t="n">
        <f aca="false">Momente!H17</f>
        <v>30916.7857142857</v>
      </c>
      <c r="D12" s="67" t="n">
        <f aca="false">Momente!A17</f>
        <v>1.5</v>
      </c>
      <c r="E12" s="64"/>
      <c r="F12" s="64"/>
      <c r="G12" s="64"/>
    </row>
    <row r="13" customFormat="false" ht="15" hidden="false" customHeight="false" outlineLevel="0" collapsed="false">
      <c r="A13" s="63"/>
      <c r="B13" s="64"/>
      <c r="C13" s="67" t="n">
        <f aca="false">Momente!H18</f>
        <v>33460.2517857143</v>
      </c>
      <c r="D13" s="67" t="n">
        <f aca="false">Momente!A18</f>
        <v>1.65</v>
      </c>
      <c r="E13" s="64"/>
      <c r="F13" s="64"/>
      <c r="G13" s="64"/>
    </row>
    <row r="14" customFormat="false" ht="15" hidden="false" customHeight="false" outlineLevel="0" collapsed="false">
      <c r="A14" s="63"/>
      <c r="B14" s="64"/>
      <c r="C14" s="67" t="n">
        <f aca="false">Momente!H19</f>
        <v>35904.0428571428</v>
      </c>
      <c r="D14" s="67" t="n">
        <f aca="false">Momente!A19</f>
        <v>1.8</v>
      </c>
      <c r="E14" s="64"/>
      <c r="F14" s="64"/>
      <c r="G14" s="64"/>
    </row>
    <row r="15" customFormat="false" ht="15" hidden="false" customHeight="false" outlineLevel="0" collapsed="false">
      <c r="A15" s="63"/>
      <c r="B15" s="64"/>
      <c r="C15" s="67" t="n">
        <f aca="false">Momente!H20</f>
        <v>38248.1589285714</v>
      </c>
      <c r="D15" s="67" t="n">
        <f aca="false">Momente!A20</f>
        <v>1.95</v>
      </c>
      <c r="E15" s="64"/>
      <c r="F15" s="64"/>
      <c r="G15" s="64"/>
    </row>
    <row r="16" customFormat="false" ht="15" hidden="false" customHeight="false" outlineLevel="0" collapsed="false">
      <c r="A16" s="63"/>
      <c r="B16" s="64"/>
      <c r="C16" s="67" t="n">
        <f aca="false">Momente!H21</f>
        <v>40492.6</v>
      </c>
      <c r="D16" s="67" t="n">
        <f aca="false">Momente!A21</f>
        <v>2.1</v>
      </c>
      <c r="E16" s="64"/>
      <c r="F16" s="64"/>
      <c r="G16" s="64"/>
    </row>
    <row r="17" customFormat="false" ht="15" hidden="false" customHeight="false" outlineLevel="0" collapsed="false">
      <c r="A17" s="63"/>
      <c r="B17" s="64"/>
      <c r="C17" s="67" t="n">
        <f aca="false">Momente!H22</f>
        <v>42637.3660714286</v>
      </c>
      <c r="D17" s="67" t="n">
        <f aca="false">Momente!A22</f>
        <v>2.25</v>
      </c>
      <c r="E17" s="64"/>
      <c r="F17" s="64"/>
      <c r="G17" s="64"/>
    </row>
    <row r="18" customFormat="false" ht="15" hidden="false" customHeight="false" outlineLevel="0" collapsed="false">
      <c r="A18" s="63"/>
      <c r="B18" s="64"/>
      <c r="C18" s="67" t="n">
        <f aca="false">Momente!H23</f>
        <v>44682.4571428571</v>
      </c>
      <c r="D18" s="67" t="n">
        <f aca="false">Momente!A23</f>
        <v>2.4</v>
      </c>
      <c r="E18" s="64"/>
      <c r="F18" s="64"/>
      <c r="G18" s="64"/>
    </row>
    <row r="19" customFormat="false" ht="15" hidden="false" customHeight="false" outlineLevel="0" collapsed="false">
      <c r="A19" s="63"/>
      <c r="B19" s="64"/>
      <c r="C19" s="67" t="n">
        <f aca="false">Momente!H24</f>
        <v>46627.8732142857</v>
      </c>
      <c r="D19" s="67" t="n">
        <f aca="false">Momente!A24</f>
        <v>2.55</v>
      </c>
      <c r="E19" s="64"/>
      <c r="F19" s="64"/>
      <c r="G19" s="64"/>
    </row>
    <row r="20" customFormat="false" ht="15" hidden="false" customHeight="false" outlineLevel="0" collapsed="false">
      <c r="A20" s="63"/>
      <c r="B20" s="64"/>
      <c r="C20" s="67" t="n">
        <f aca="false">Momente!H25</f>
        <v>48473.6142857143</v>
      </c>
      <c r="D20" s="67" t="n">
        <f aca="false">Momente!A25</f>
        <v>2.7</v>
      </c>
      <c r="E20" s="64"/>
      <c r="F20" s="64"/>
      <c r="G20" s="64"/>
    </row>
    <row r="21" customFormat="false" ht="15" hidden="false" customHeight="false" outlineLevel="0" collapsed="false">
      <c r="A21" s="63"/>
      <c r="B21" s="64"/>
      <c r="C21" s="67" t="n">
        <f aca="false">Momente!H26</f>
        <v>50219.6803571429</v>
      </c>
      <c r="D21" s="67" t="n">
        <f aca="false">Momente!A26</f>
        <v>2.85</v>
      </c>
      <c r="E21" s="64"/>
      <c r="F21" s="64"/>
      <c r="G21" s="64"/>
    </row>
    <row r="22" customFormat="false" ht="15" hidden="false" customHeight="false" outlineLevel="0" collapsed="false">
      <c r="A22" s="63"/>
      <c r="B22" s="64"/>
      <c r="C22" s="67" t="n">
        <f aca="false">Momente!H27</f>
        <v>51866.0714285714</v>
      </c>
      <c r="D22" s="67" t="n">
        <f aca="false">Momente!A27</f>
        <v>3</v>
      </c>
      <c r="E22" s="64"/>
      <c r="F22" s="64"/>
      <c r="G22" s="64"/>
    </row>
    <row r="23" customFormat="false" ht="15" hidden="false" customHeight="false" outlineLevel="0" collapsed="false">
      <c r="A23" s="63"/>
      <c r="B23" s="64"/>
      <c r="C23" s="67" t="n">
        <f aca="false">Momente!H28</f>
        <v>53412.7875</v>
      </c>
      <c r="D23" s="67" t="n">
        <f aca="false">Momente!A28</f>
        <v>3.15</v>
      </c>
      <c r="E23" s="64"/>
      <c r="F23" s="64"/>
      <c r="G23" s="64"/>
    </row>
    <row r="24" customFormat="false" ht="15" hidden="false" customHeight="false" outlineLevel="0" collapsed="false">
      <c r="A24" s="63"/>
      <c r="B24" s="64"/>
      <c r="C24" s="67" t="n">
        <f aca="false">Momente!H29</f>
        <v>54859.8285714286</v>
      </c>
      <c r="D24" s="67" t="n">
        <f aca="false">Momente!A29</f>
        <v>3.3</v>
      </c>
      <c r="E24" s="64"/>
      <c r="F24" s="64"/>
      <c r="G24" s="64"/>
    </row>
    <row r="25" customFormat="false" ht="15" hidden="false" customHeight="false" outlineLevel="0" collapsed="false">
      <c r="A25" s="63"/>
      <c r="B25" s="64"/>
      <c r="C25" s="67" t="n">
        <f aca="false">Momente!H30</f>
        <v>56207.1946428571</v>
      </c>
      <c r="D25" s="67" t="n">
        <f aca="false">Momente!A30</f>
        <v>3.45</v>
      </c>
      <c r="E25" s="64"/>
      <c r="F25" s="64"/>
      <c r="G25" s="64"/>
    </row>
    <row r="26" customFormat="false" ht="15" hidden="false" customHeight="false" outlineLevel="0" collapsed="false">
      <c r="A26" s="63"/>
      <c r="B26" s="64"/>
      <c r="C26" s="67" t="n">
        <f aca="false">Momente!H31</f>
        <v>57454.8857142857</v>
      </c>
      <c r="D26" s="67" t="n">
        <f aca="false">Momente!A31</f>
        <v>3.6</v>
      </c>
      <c r="E26" s="64"/>
      <c r="F26" s="64"/>
      <c r="G26" s="64"/>
    </row>
    <row r="27" customFormat="false" ht="15" hidden="false" customHeight="false" outlineLevel="0" collapsed="false">
      <c r="A27" s="63"/>
      <c r="B27" s="64"/>
      <c r="C27" s="67" t="n">
        <f aca="false">Momente!H32</f>
        <v>58602.9017857143</v>
      </c>
      <c r="D27" s="67" t="n">
        <f aca="false">Momente!A32</f>
        <v>3.75</v>
      </c>
      <c r="E27" s="64"/>
      <c r="F27" s="64"/>
      <c r="G27" s="64"/>
    </row>
    <row r="28" customFormat="false" ht="15" hidden="false" customHeight="false" outlineLevel="0" collapsed="false">
      <c r="A28" s="63"/>
      <c r="B28" s="64"/>
      <c r="C28" s="67" t="n">
        <f aca="false">Momente!H33</f>
        <v>59651.2428571428</v>
      </c>
      <c r="D28" s="67" t="n">
        <f aca="false">Momente!A33</f>
        <v>3.9</v>
      </c>
      <c r="E28" s="64"/>
      <c r="F28" s="64"/>
      <c r="G28" s="64"/>
    </row>
    <row r="29" customFormat="false" ht="15" hidden="false" customHeight="false" outlineLevel="0" collapsed="false">
      <c r="A29" s="63"/>
      <c r="B29" s="64"/>
      <c r="C29" s="67" t="n">
        <f aca="false">Momente!H34</f>
        <v>60599.9089285714</v>
      </c>
      <c r="D29" s="67" t="n">
        <f aca="false">Momente!A34</f>
        <v>4.05</v>
      </c>
      <c r="E29" s="64"/>
      <c r="F29" s="64"/>
      <c r="G29" s="64"/>
    </row>
    <row r="30" customFormat="false" ht="15" hidden="false" customHeight="false" outlineLevel="0" collapsed="false">
      <c r="A30" s="63"/>
      <c r="B30" s="64"/>
      <c r="C30" s="67" t="n">
        <f aca="false">Momente!H35</f>
        <v>61448.9</v>
      </c>
      <c r="D30" s="67" t="n">
        <f aca="false">Momente!A35</f>
        <v>4.2</v>
      </c>
      <c r="E30" s="64"/>
      <c r="F30" s="64"/>
      <c r="G30" s="64"/>
    </row>
    <row r="31" customFormat="false" ht="15" hidden="false" customHeight="false" outlineLevel="0" collapsed="false">
      <c r="A31" s="63"/>
      <c r="B31" s="64"/>
      <c r="C31" s="67" t="n">
        <f aca="false">Momente!H36</f>
        <v>62198.2160714286</v>
      </c>
      <c r="D31" s="67" t="n">
        <f aca="false">Momente!A36</f>
        <v>4.35</v>
      </c>
      <c r="E31" s="64"/>
      <c r="F31" s="64"/>
      <c r="G31" s="64"/>
    </row>
    <row r="32" customFormat="false" ht="15" hidden="false" customHeight="false" outlineLevel="0" collapsed="false">
      <c r="A32" s="63"/>
      <c r="B32" s="64"/>
      <c r="C32" s="67" t="n">
        <f aca="false">Momente!H37</f>
        <v>62847.8571428571</v>
      </c>
      <c r="D32" s="67" t="n">
        <f aca="false">Momente!A37</f>
        <v>4.5</v>
      </c>
      <c r="E32" s="64"/>
      <c r="F32" s="64"/>
      <c r="G32" s="64"/>
    </row>
    <row r="33" customFormat="false" ht="15" hidden="false" customHeight="false" outlineLevel="0" collapsed="false">
      <c r="A33" s="63"/>
      <c r="B33" s="64"/>
      <c r="C33" s="67" t="n">
        <f aca="false">Momente!H38</f>
        <v>63397.8232142857</v>
      </c>
      <c r="D33" s="67" t="n">
        <f aca="false">Momente!A38</f>
        <v>4.65</v>
      </c>
      <c r="E33" s="64"/>
      <c r="F33" s="64"/>
      <c r="G33" s="64"/>
    </row>
    <row r="34" customFormat="false" ht="15" hidden="false" customHeight="false" outlineLevel="0" collapsed="false">
      <c r="A34" s="63"/>
      <c r="B34" s="64"/>
      <c r="C34" s="67" t="n">
        <f aca="false">Momente!H39</f>
        <v>63848.1142857143</v>
      </c>
      <c r="D34" s="67" t="n">
        <f aca="false">Momente!A39</f>
        <v>4.8</v>
      </c>
      <c r="E34" s="64"/>
      <c r="F34" s="64"/>
      <c r="G34" s="64"/>
    </row>
    <row r="35" customFormat="false" ht="15" hidden="false" customHeight="false" outlineLevel="0" collapsed="false">
      <c r="A35" s="63"/>
      <c r="B35" s="64"/>
      <c r="C35" s="67" t="n">
        <f aca="false">Momente!H40</f>
        <v>64198.7303571429</v>
      </c>
      <c r="D35" s="67" t="n">
        <f aca="false">Momente!A40</f>
        <v>4.95</v>
      </c>
      <c r="E35" s="64"/>
      <c r="F35" s="64"/>
      <c r="G35" s="64"/>
    </row>
    <row r="36" customFormat="false" ht="15" hidden="false" customHeight="false" outlineLevel="0" collapsed="false">
      <c r="A36" s="63"/>
      <c r="B36" s="64"/>
      <c r="C36" s="67" t="n">
        <f aca="false">Momente!H41</f>
        <v>64449.6714285714</v>
      </c>
      <c r="D36" s="67" t="n">
        <f aca="false">Momente!A41</f>
        <v>5.1</v>
      </c>
      <c r="E36" s="64"/>
      <c r="F36" s="64"/>
      <c r="G36" s="64"/>
    </row>
    <row r="37" customFormat="false" ht="15" hidden="false" customHeight="false" outlineLevel="0" collapsed="false">
      <c r="A37" s="63"/>
      <c r="B37" s="64"/>
      <c r="C37" s="67" t="n">
        <f aca="false">Momente!H42</f>
        <v>64600.9375</v>
      </c>
      <c r="D37" s="67" t="n">
        <f aca="false">Momente!A42</f>
        <v>5.25</v>
      </c>
      <c r="E37" s="64"/>
      <c r="F37" s="64"/>
      <c r="G37" s="64"/>
    </row>
    <row r="38" customFormat="false" ht="15" hidden="false" customHeight="false" outlineLevel="0" collapsed="false">
      <c r="A38" s="63"/>
      <c r="B38" s="64"/>
      <c r="C38" s="67" t="n">
        <f aca="false">Momente!H43</f>
        <v>64652.5285714286</v>
      </c>
      <c r="D38" s="67" t="n">
        <f aca="false">Momente!A43</f>
        <v>5.4</v>
      </c>
      <c r="E38" s="64"/>
      <c r="F38" s="64"/>
      <c r="G38" s="64"/>
    </row>
    <row r="39" customFormat="false" ht="15" hidden="false" customHeight="false" outlineLevel="0" collapsed="false">
      <c r="A39" s="63"/>
      <c r="B39" s="64"/>
      <c r="C39" s="67" t="n">
        <f aca="false">Momente!H44</f>
        <v>64604.4446428571</v>
      </c>
      <c r="D39" s="67" t="n">
        <f aca="false">Momente!A44</f>
        <v>5.55</v>
      </c>
      <c r="E39" s="64"/>
      <c r="F39" s="64"/>
      <c r="G39" s="64"/>
    </row>
    <row r="40" customFormat="false" ht="15" hidden="false" customHeight="false" outlineLevel="0" collapsed="false">
      <c r="A40" s="63"/>
      <c r="B40" s="64"/>
      <c r="C40" s="67" t="n">
        <f aca="false">Momente!H45</f>
        <v>64456.6857142857</v>
      </c>
      <c r="D40" s="67" t="n">
        <f aca="false">Momente!A45</f>
        <v>5.7</v>
      </c>
      <c r="E40" s="64"/>
      <c r="F40" s="64"/>
      <c r="G40" s="64"/>
    </row>
    <row r="41" customFormat="false" ht="15" hidden="false" customHeight="false" outlineLevel="0" collapsed="false">
      <c r="A41" s="63"/>
      <c r="B41" s="64"/>
      <c r="C41" s="67" t="n">
        <f aca="false">Momente!H46</f>
        <v>64209.2517857143</v>
      </c>
      <c r="D41" s="67" t="n">
        <f aca="false">Momente!A46</f>
        <v>5.85</v>
      </c>
      <c r="E41" s="64"/>
      <c r="F41" s="64"/>
      <c r="G41" s="64"/>
    </row>
    <row r="42" customFormat="false" ht="15" hidden="false" customHeight="false" outlineLevel="0" collapsed="false">
      <c r="A42" s="63"/>
      <c r="B42" s="64"/>
      <c r="C42" s="67" t="n">
        <f aca="false">Momente!H47</f>
        <v>63862.1428571428</v>
      </c>
      <c r="D42" s="67" t="n">
        <f aca="false">Momente!A47</f>
        <v>6</v>
      </c>
      <c r="E42" s="64"/>
      <c r="F42" s="64"/>
      <c r="G42" s="64"/>
    </row>
    <row r="43" customFormat="false" ht="15" hidden="false" customHeight="false" outlineLevel="0" collapsed="false">
      <c r="A43" s="63"/>
      <c r="B43" s="64"/>
      <c r="C43" s="67" t="n">
        <f aca="false">Momente!H48</f>
        <v>63415.3589285714</v>
      </c>
      <c r="D43" s="67" t="n">
        <f aca="false">Momente!A48</f>
        <v>6.15</v>
      </c>
      <c r="E43" s="64"/>
      <c r="F43" s="64"/>
      <c r="G43" s="64"/>
    </row>
    <row r="44" customFormat="false" ht="15" hidden="false" customHeight="false" outlineLevel="0" collapsed="false">
      <c r="A44" s="63"/>
      <c r="B44" s="64"/>
      <c r="C44" s="67" t="n">
        <f aca="false">Momente!H49</f>
        <v>62868.9</v>
      </c>
      <c r="D44" s="67" t="n">
        <f aca="false">Momente!A49</f>
        <v>6.3</v>
      </c>
      <c r="E44" s="64"/>
      <c r="F44" s="64"/>
      <c r="G44" s="64"/>
    </row>
    <row r="45" customFormat="false" ht="15" hidden="false" customHeight="false" outlineLevel="0" collapsed="false">
      <c r="A45" s="63"/>
      <c r="B45" s="64"/>
      <c r="C45" s="67" t="n">
        <f aca="false">Momente!H50</f>
        <v>62222.7660714285</v>
      </c>
      <c r="D45" s="67" t="n">
        <f aca="false">Momente!A50</f>
        <v>6.45</v>
      </c>
      <c r="E45" s="64"/>
      <c r="F45" s="64"/>
      <c r="G45" s="64"/>
    </row>
    <row r="46" customFormat="false" ht="15" hidden="false" customHeight="false" outlineLevel="0" collapsed="false">
      <c r="A46" s="63"/>
      <c r="B46" s="64"/>
      <c r="C46" s="67" t="n">
        <f aca="false">Momente!H51</f>
        <v>61476.9571428571</v>
      </c>
      <c r="D46" s="67" t="n">
        <f aca="false">Momente!A51</f>
        <v>6.60000000000001</v>
      </c>
      <c r="E46" s="64"/>
      <c r="F46" s="64"/>
      <c r="G46" s="64"/>
    </row>
    <row r="47" customFormat="false" ht="15" hidden="false" customHeight="false" outlineLevel="0" collapsed="false">
      <c r="A47" s="63"/>
      <c r="B47" s="64"/>
      <c r="C47" s="67" t="n">
        <f aca="false">Momente!H52</f>
        <v>60631.4732142857</v>
      </c>
      <c r="D47" s="67" t="n">
        <f aca="false">Momente!A52</f>
        <v>6.75000000000001</v>
      </c>
      <c r="E47" s="64"/>
      <c r="F47" s="64"/>
      <c r="G47" s="64"/>
    </row>
    <row r="48" customFormat="false" ht="15" hidden="false" customHeight="false" outlineLevel="0" collapsed="false">
      <c r="A48" s="63"/>
      <c r="B48" s="64"/>
      <c r="C48" s="67" t="n">
        <f aca="false">Momente!H53</f>
        <v>59686.3142857142</v>
      </c>
      <c r="D48" s="67" t="n">
        <f aca="false">Momente!A53</f>
        <v>6.90000000000001</v>
      </c>
      <c r="E48" s="64"/>
      <c r="F48" s="64"/>
      <c r="G48" s="64"/>
    </row>
    <row r="49" customFormat="false" ht="15" hidden="false" customHeight="false" outlineLevel="0" collapsed="false">
      <c r="A49" s="63"/>
      <c r="B49" s="64"/>
      <c r="C49" s="67" t="n">
        <f aca="false">Momente!H54</f>
        <v>58611.4803571428</v>
      </c>
      <c r="D49" s="67" t="n">
        <f aca="false">Momente!A54</f>
        <v>7.05000000000001</v>
      </c>
      <c r="E49" s="64"/>
      <c r="F49" s="64"/>
      <c r="G49" s="64"/>
    </row>
    <row r="50" customFormat="false" ht="15" hidden="false" customHeight="false" outlineLevel="0" collapsed="false">
      <c r="A50" s="63"/>
      <c r="B50" s="64"/>
      <c r="C50" s="67" t="n">
        <f aca="false">Momente!H55</f>
        <v>57376.9714285714</v>
      </c>
      <c r="D50" s="67" t="n">
        <f aca="false">Momente!A55</f>
        <v>7.20000000000001</v>
      </c>
      <c r="E50" s="64"/>
      <c r="F50" s="64"/>
      <c r="G50" s="64"/>
    </row>
    <row r="51" customFormat="false" ht="15" hidden="false" customHeight="false" outlineLevel="0" collapsed="false">
      <c r="A51" s="63"/>
      <c r="B51" s="64"/>
      <c r="C51" s="67" t="n">
        <f aca="false">Momente!H56</f>
        <v>56042.7874999999</v>
      </c>
      <c r="D51" s="67" t="n">
        <f aca="false">Momente!A56</f>
        <v>7.35000000000001</v>
      </c>
      <c r="E51" s="64"/>
      <c r="F51" s="64"/>
      <c r="G51" s="64"/>
    </row>
    <row r="52" customFormat="false" ht="15" hidden="false" customHeight="false" outlineLevel="0" collapsed="false">
      <c r="A52" s="63"/>
      <c r="B52" s="64"/>
      <c r="C52" s="67" t="n">
        <f aca="false">Momente!H57</f>
        <v>54608.9285714285</v>
      </c>
      <c r="D52" s="67" t="n">
        <f aca="false">Momente!A57</f>
        <v>7.50000000000001</v>
      </c>
      <c r="E52" s="64"/>
      <c r="F52" s="64"/>
      <c r="G52" s="64"/>
    </row>
    <row r="53" customFormat="false" ht="15" hidden="false" customHeight="false" outlineLevel="0" collapsed="false">
      <c r="A53" s="63"/>
      <c r="B53" s="64"/>
      <c r="C53" s="67" t="n">
        <f aca="false">Momente!H58</f>
        <v>53075.3946428571</v>
      </c>
      <c r="D53" s="67" t="n">
        <f aca="false">Momente!A58</f>
        <v>7.65000000000001</v>
      </c>
      <c r="E53" s="64"/>
      <c r="F53" s="64"/>
      <c r="G53" s="64"/>
    </row>
    <row r="54" customFormat="false" ht="15" hidden="false" customHeight="false" outlineLevel="0" collapsed="false">
      <c r="A54" s="63"/>
      <c r="B54" s="64"/>
      <c r="C54" s="67" t="n">
        <f aca="false">Momente!H59</f>
        <v>51442.1857142856</v>
      </c>
      <c r="D54" s="67" t="n">
        <f aca="false">Momente!A59</f>
        <v>7.80000000000001</v>
      </c>
      <c r="E54" s="64"/>
      <c r="F54" s="64"/>
      <c r="G54" s="64"/>
    </row>
    <row r="55" customFormat="false" ht="15" hidden="false" customHeight="false" outlineLevel="0" collapsed="false">
      <c r="A55" s="63"/>
      <c r="B55" s="64"/>
      <c r="C55" s="67" t="n">
        <f aca="false">Momente!H60</f>
        <v>49709.3017857142</v>
      </c>
      <c r="D55" s="67" t="n">
        <f aca="false">Momente!A60</f>
        <v>7.95000000000001</v>
      </c>
      <c r="E55" s="64"/>
      <c r="F55" s="64"/>
      <c r="G55" s="64"/>
    </row>
    <row r="56" customFormat="false" ht="15" hidden="false" customHeight="false" outlineLevel="0" collapsed="false">
      <c r="A56" s="63"/>
      <c r="B56" s="64"/>
      <c r="C56" s="67" t="n">
        <f aca="false">Momente!H61</f>
        <v>47876.7428571427</v>
      </c>
      <c r="D56" s="67" t="n">
        <f aca="false">Momente!A61</f>
        <v>8.10000000000001</v>
      </c>
      <c r="E56" s="64"/>
      <c r="F56" s="64"/>
      <c r="G56" s="64"/>
    </row>
    <row r="57" customFormat="false" ht="15" hidden="false" customHeight="false" outlineLevel="0" collapsed="false">
      <c r="A57" s="63"/>
      <c r="B57" s="64"/>
      <c r="C57" s="67" t="n">
        <f aca="false">Momente!H62</f>
        <v>45944.5089285713</v>
      </c>
      <c r="D57" s="67" t="n">
        <f aca="false">Momente!A62</f>
        <v>8.25000000000001</v>
      </c>
      <c r="E57" s="64"/>
      <c r="F57" s="64"/>
      <c r="G57" s="64"/>
    </row>
    <row r="58" customFormat="false" ht="15" hidden="false" customHeight="false" outlineLevel="0" collapsed="false">
      <c r="A58" s="63"/>
      <c r="B58" s="64"/>
      <c r="C58" s="67" t="n">
        <f aca="false">Momente!H63</f>
        <v>43912.5999999999</v>
      </c>
      <c r="D58" s="67" t="n">
        <f aca="false">Momente!A63</f>
        <v>8.40000000000001</v>
      </c>
      <c r="E58" s="64"/>
      <c r="F58" s="64"/>
      <c r="G58" s="64"/>
    </row>
    <row r="59" customFormat="false" ht="15" hidden="false" customHeight="false" outlineLevel="0" collapsed="false">
      <c r="A59" s="63"/>
      <c r="B59" s="64"/>
      <c r="C59" s="67" t="n">
        <f aca="false">Momente!H64</f>
        <v>41781.0160714284</v>
      </c>
      <c r="D59" s="67" t="n">
        <f aca="false">Momente!A64</f>
        <v>8.55000000000001</v>
      </c>
      <c r="E59" s="64"/>
      <c r="F59" s="64"/>
      <c r="G59" s="64"/>
    </row>
    <row r="60" customFormat="false" ht="15" hidden="false" customHeight="false" outlineLevel="0" collapsed="false">
      <c r="A60" s="63"/>
      <c r="B60" s="64"/>
      <c r="C60" s="67" t="n">
        <f aca="false">Momente!H65</f>
        <v>39549.757142857</v>
      </c>
      <c r="D60" s="67" t="n">
        <f aca="false">Momente!A65</f>
        <v>8.70000000000001</v>
      </c>
      <c r="E60" s="64"/>
      <c r="F60" s="64"/>
      <c r="G60" s="64"/>
    </row>
    <row r="61" customFormat="false" ht="15" hidden="false" customHeight="false" outlineLevel="0" collapsed="false">
      <c r="A61" s="63"/>
      <c r="B61" s="64"/>
      <c r="C61" s="67" t="n">
        <f aca="false">Momente!H66</f>
        <v>37218.8232142855</v>
      </c>
      <c r="D61" s="67" t="n">
        <f aca="false">Momente!A66</f>
        <v>8.85000000000001</v>
      </c>
      <c r="E61" s="64"/>
      <c r="F61" s="64"/>
      <c r="G61" s="64"/>
    </row>
    <row r="62" customFormat="false" ht="15" hidden="false" customHeight="false" outlineLevel="0" collapsed="false">
      <c r="A62" s="63"/>
      <c r="B62" s="64"/>
      <c r="C62" s="67" t="n">
        <f aca="false">Momente!H67</f>
        <v>34788.2142857141</v>
      </c>
      <c r="D62" s="67" t="n">
        <f aca="false">Momente!A67</f>
        <v>9.00000000000001</v>
      </c>
      <c r="E62" s="64"/>
      <c r="F62" s="64"/>
      <c r="G62" s="64"/>
    </row>
    <row r="63" customFormat="false" ht="15" hidden="false" customHeight="false" outlineLevel="0" collapsed="false">
      <c r="A63" s="63"/>
      <c r="B63" s="64"/>
      <c r="C63" s="67" t="n">
        <f aca="false">Momente!H68</f>
        <v>32257.9303571427</v>
      </c>
      <c r="D63" s="67" t="n">
        <f aca="false">Momente!A68</f>
        <v>9.15000000000001</v>
      </c>
      <c r="E63" s="64"/>
      <c r="F63" s="64"/>
      <c r="G63" s="64"/>
    </row>
    <row r="64" customFormat="false" ht="15" hidden="false" customHeight="false" outlineLevel="0" collapsed="false">
      <c r="A64" s="63"/>
      <c r="B64" s="64"/>
      <c r="C64" s="67" t="n">
        <f aca="false">Momente!H69</f>
        <v>29627.9714285712</v>
      </c>
      <c r="D64" s="67" t="n">
        <f aca="false">Momente!A69</f>
        <v>9.30000000000001</v>
      </c>
      <c r="E64" s="64"/>
      <c r="F64" s="64"/>
      <c r="G64" s="64"/>
    </row>
    <row r="65" customFormat="false" ht="15" hidden="false" customHeight="false" outlineLevel="0" collapsed="false">
      <c r="A65" s="63"/>
      <c r="B65" s="64"/>
      <c r="C65" s="67" t="n">
        <f aca="false">Momente!H70</f>
        <v>26898.3374999998</v>
      </c>
      <c r="D65" s="67" t="n">
        <f aca="false">Momente!A70</f>
        <v>9.45000000000001</v>
      </c>
      <c r="E65" s="64"/>
      <c r="F65" s="64"/>
      <c r="G65" s="64"/>
    </row>
    <row r="66" customFormat="false" ht="15" hidden="false" customHeight="false" outlineLevel="0" collapsed="false">
      <c r="A66" s="63"/>
      <c r="B66" s="64"/>
      <c r="C66" s="67" t="n">
        <f aca="false">Momente!H71</f>
        <v>24069.0285714283</v>
      </c>
      <c r="D66" s="67" t="n">
        <f aca="false">Momente!A71</f>
        <v>9.60000000000001</v>
      </c>
      <c r="E66" s="64"/>
      <c r="F66" s="64"/>
      <c r="G66" s="64"/>
    </row>
    <row r="67" customFormat="false" ht="15" hidden="false" customHeight="false" outlineLevel="0" collapsed="false">
      <c r="A67" s="63"/>
      <c r="B67" s="64"/>
      <c r="C67" s="67" t="n">
        <f aca="false">Momente!H72</f>
        <v>21140.0446428569</v>
      </c>
      <c r="D67" s="67" t="n">
        <f aca="false">Momente!A72</f>
        <v>9.75000000000001</v>
      </c>
      <c r="E67" s="64"/>
      <c r="F67" s="64"/>
      <c r="G67" s="64"/>
    </row>
    <row r="68" customFormat="false" ht="15" hidden="false" customHeight="false" outlineLevel="0" collapsed="false">
      <c r="A68" s="63"/>
      <c r="B68" s="64"/>
      <c r="C68" s="67" t="n">
        <f aca="false">Momente!H73</f>
        <v>18111.3857142854</v>
      </c>
      <c r="D68" s="67" t="n">
        <f aca="false">Momente!A73</f>
        <v>9.90000000000001</v>
      </c>
      <c r="E68" s="64"/>
      <c r="F68" s="64"/>
      <c r="G68" s="64"/>
    </row>
    <row r="69" customFormat="false" ht="15" hidden="false" customHeight="false" outlineLevel="0" collapsed="false">
      <c r="A69" s="63"/>
      <c r="B69" s="64"/>
      <c r="C69" s="67" t="n">
        <f aca="false">Momente!H74</f>
        <v>14983.051785714</v>
      </c>
      <c r="D69" s="67" t="n">
        <f aca="false">Momente!A74</f>
        <v>10.05</v>
      </c>
      <c r="E69" s="64"/>
      <c r="F69" s="64"/>
      <c r="G69" s="64"/>
    </row>
    <row r="70" customFormat="false" ht="15" hidden="false" customHeight="false" outlineLevel="0" collapsed="false">
      <c r="A70" s="63"/>
      <c r="B70" s="64"/>
      <c r="C70" s="67" t="n">
        <f aca="false">Momente!H75</f>
        <v>11755.0428571425</v>
      </c>
      <c r="D70" s="67" t="n">
        <f aca="false">Momente!A75</f>
        <v>10.2</v>
      </c>
      <c r="E70" s="64"/>
      <c r="F70" s="64"/>
      <c r="G70" s="64"/>
    </row>
    <row r="71" customFormat="false" ht="15" hidden="false" customHeight="false" outlineLevel="0" collapsed="false">
      <c r="A71" s="63"/>
      <c r="B71" s="64"/>
      <c r="C71" s="67" t="n">
        <f aca="false">Momente!H76</f>
        <v>8427.3589285711</v>
      </c>
      <c r="D71" s="67" t="n">
        <f aca="false">Momente!A76</f>
        <v>10.35</v>
      </c>
      <c r="E71" s="64"/>
      <c r="F71" s="64"/>
      <c r="G71" s="64"/>
    </row>
    <row r="72" customFormat="false" ht="15" hidden="false" customHeight="false" outlineLevel="0" collapsed="false">
      <c r="A72" s="63"/>
      <c r="B72" s="64"/>
      <c r="C72" s="67" t="n">
        <f aca="false">Momente!H77</f>
        <v>0</v>
      </c>
      <c r="D72" s="67" t="n">
        <f aca="false">Momente!A77</f>
        <v>10.5</v>
      </c>
      <c r="E72" s="64"/>
      <c r="F72" s="64"/>
      <c r="G72" s="64"/>
    </row>
  </sheetData>
  <sheetProtection sheet="false"/>
  <mergeCells count="4">
    <mergeCell ref="F1:G1"/>
    <mergeCell ref="H1:J1"/>
    <mergeCell ref="F2:G2"/>
    <mergeCell ref="H2:J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Elisabeth Getzner</cp:lastModifiedBy>
  <cp:lastPrinted>2013-11-11T08:27:13Z</cp:lastPrinted>
  <cp:revision>2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