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Ergebnisse_1" vbProcedure="false">Ergebnisse!$H$26,Ergebnisse!$H$28,Ergebnisse!$H$30,Ergebnisse!$H$32</definedName>
    <definedName function="false" hidden="false" name="Ergebnisse_2" vbProcedure="false">'Eingabe QS'!$H$24,'Eingabe QS'!$H$26,'Eingabe QS'!$H$28</definedName>
    <definedName function="false" hidden="false" name="Nutzereingabe_1" vbProcedure="false">Ergebnisse!$H$20,Ergebnisse!$H$18,Ergebnisse!$H$16,Ergebnisse!$H$14,Ergebnisse!$H$12,Ergebnisse!$H$10</definedName>
    <definedName function="false" hidden="false" name="Nutzereingabe_2" vbProcedure="false">'Eingabe QS'!$H$10,'Eingabe QS'!$H$12,'Eingabe QS'!$H$14,'Eingabe QS'!$H$16,'Eingabe QS'!$H$18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<sst xmlns="http://schemas.openxmlformats.org/spreadsheetml/2006/main" count="91" uniqueCount="65">
  <si>
    <t>Einfache statische Berechnung eines Einfeldträgers</t>
  </si>
  <si>
    <t>Bitte geben Sie folgende Werte ein:</t>
  </si>
  <si>
    <t>Trägerlänge</t>
  </si>
  <si>
    <t>L=</t>
  </si>
  <si>
    <t>[m]</t>
  </si>
  <si>
    <r>
      <t>Einzellast P</t>
    </r>
    <r>
      <rPr>
        <vertAlign val="subscript"/>
        <sz val="11"/>
        <color rgb="FF000000"/>
        <rFont val="Arial"/>
        <family val="2"/>
        <charset val="1"/>
      </rPr>
      <t>Z1</t>
    </r>
  </si>
  <si>
    <r>
      <t>P</t>
    </r>
    <r>
      <rPr>
        <vertAlign val="subscript"/>
        <sz val="11"/>
        <color rgb="FF000000"/>
        <rFont val="Arial"/>
        <family val="2"/>
        <charset val="1"/>
      </rPr>
      <t>Z1</t>
    </r>
    <r>
      <rPr>
        <sz val="11"/>
        <color rgb="FF000000"/>
        <rFont val="Arial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</si>
  <si>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</si>
  <si>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Arial"/>
        <family val="2"/>
        <charset val="1"/>
      </rPr>
      <t>1</t>
    </r>
  </si>
  <si>
    <r>
      <t>x</t>
    </r>
    <r>
      <rPr>
        <vertAlign val="subscript"/>
        <sz val="11"/>
        <color rgb="FF000000"/>
        <rFont val="Arial"/>
        <family val="2"/>
        <charset val="1"/>
      </rPr>
      <t>1</t>
    </r>
    <r>
      <rPr>
        <sz val="11"/>
        <color rgb="FF000000"/>
        <rFont val="Arial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</si>
  <si>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Arial"/>
        <family val="2"/>
        <charset val="1"/>
      </rPr>
      <t>Z2</t>
    </r>
  </si>
  <si>
    <r>
      <t>P</t>
    </r>
    <r>
      <rPr>
        <vertAlign val="subscript"/>
        <sz val="11"/>
        <color rgb="FF000000"/>
        <rFont val="Arial"/>
        <family val="2"/>
        <charset val="1"/>
      </rPr>
      <t>Z2</t>
    </r>
    <r>
      <rPr>
        <sz val="11"/>
        <color rgb="FF000000"/>
        <rFont val="Arial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</si>
  <si>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Arial"/>
        <family val="2"/>
        <charset val="1"/>
      </rPr>
      <t>2</t>
    </r>
  </si>
  <si>
    <r>
      <t>x</t>
    </r>
    <r>
      <rPr>
        <vertAlign val="subscript"/>
        <sz val="11"/>
        <color rgb="FF000000"/>
        <rFont val="Arial"/>
        <family val="2"/>
        <charset val="1"/>
      </rPr>
      <t>2</t>
    </r>
    <r>
      <rPr>
        <sz val="11"/>
        <color rgb="FF000000"/>
        <rFont val="Arial"/>
        <family val="2"/>
        <charset val="1"/>
      </rPr>
      <t>=</t>
    </r>
  </si>
  <si>
    <t>Auflast</t>
  </si>
  <si>
    <r>
      <t>p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</si>
  <si>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[N/m]</t>
  </si>
  <si>
    <t>Ergebinsse</t>
  </si>
  <si>
    <t>Summe Eigengewicht + Auflast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</si>
  <si>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+p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</si>
  <si>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Maximales Moment</t>
  </si>
  <si>
    <r>
      <t>M</t>
    </r>
    <r>
      <rPr>
        <vertAlign val="subscript"/>
        <sz val="11"/>
        <color rgb="FF000000"/>
        <rFont val="Arial"/>
        <family val="2"/>
        <charset val="1"/>
      </rPr>
      <t>max</t>
    </r>
    <r>
      <rPr>
        <sz val="11"/>
        <color rgb="FF000000"/>
        <rFont val="Arial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</si>
  <si>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</si>
  <si>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</si>
  <si>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</si>
  <si>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</si>
  <si>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</si>
  <si>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</si>
  <si>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Diagramm</t>
  </si>
  <si>
    <t>Trägerlängen: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</si>
  <si>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</si>
  <si>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</si>
  <si>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</si>
  <si>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</si>
  <si>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</si>
  <si>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</si>
  <si>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</si>
  <si>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</si>
  <si>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</si>
  <si>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</si>
  <si>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</si>
  <si>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</si>
  <si>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</si>
  <si>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</si>
  <si>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</si>
  <si>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</si>
  <si>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</si>
  <si>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Arial"/>
        <family val="2"/>
        <charset val="1"/>
      </rPr>
      <t>y</t>
    </r>
    <r>
      <rPr>
        <sz val="11"/>
        <color rgb="FF000000"/>
        <rFont val="Arial"/>
        <family val="2"/>
        <charset val="1"/>
      </rPr>
      <t>=</t>
    </r>
  </si>
  <si>
    <r>
      <t>[cm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</si>
  <si>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</si>
  <si>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</si>
  <si>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Querschnitt</t>
  </si>
  <si>
    <t>Position x1 der Einzellast 1</t>
  </si>
  <si>
    <t>Position x2 der Einzellast 2</t>
  </si>
  <si>
    <t>Gesamtlänge der Brücke</t>
  </si>
  <si>
    <t>Eigengewicht und Auflast qz+pz</t>
  </si>
  <si>
    <t>Einzellast 1 Pz1</t>
  </si>
  <si>
    <t>Einzellast 2 Pz2</t>
  </si>
  <si>
    <t>x</t>
  </si>
  <si>
    <t>x/L</t>
  </si>
  <si>
    <t>(L-x)/L</t>
  </si>
  <si>
    <t>Md</t>
  </si>
  <si>
    <t>Mz1</t>
  </si>
  <si>
    <t>Mz2</t>
  </si>
  <si>
    <t>Mges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</si>
</sst>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i val="true"/>
      <u val="single"/>
      <sz val="12"/>
      <color rgb="FF000000"/>
      <name val="Arial"/>
      <family val="2"/>
      <charset val="1"/>
    </font>
    <font>
      <u val="singl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Calibri"/>
      <family val="2"/>
    </font>
    <font>
      <b val="true"/>
      <i val="true"/>
      <sz val="12"/>
      <color rgb="FF000000"/>
      <name val="Arial"/>
      <family val="2"/>
      <charset val="1"/>
    </font>
    <font>
      <vertAlign val="superscript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AEAEA"/>
        <bgColor rgb="FFD9D9D9"/>
      </patternFill>
    </fill>
    <fill>
      <patternFill patternType="solid">
        <fgColor rgb="FF66FF66"/>
        <bgColor rgb="FF99CC00"/>
      </patternFill>
    </fill>
    <fill>
      <patternFill patternType="solid">
        <fgColor rgb="FFE46C0A"/>
        <bgColor rgb="FFFF9900"/>
      </patternFill>
    </fill>
    <fill>
      <patternFill patternType="solid">
        <fgColor rgb="FFD9D9D9"/>
        <bgColor rgb="FFEAEAEA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8" fillId="3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3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8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0" fillId="4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4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4" fillId="5" borderId="5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14" fillId="5" borderId="5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5" fontId="14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1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5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5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5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4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0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4" fillId="0" borderId="17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EAEAEA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E46C0A"/>
      <rgbColor rgb="FF666699"/>
      <rgbColor rgb="FF969696"/>
      <rgbColor rgb="FF003366"/>
      <rgbColor rgb="FF00B050"/>
      <rgbColor rgb="FF003300"/>
      <rgbColor rgb="FF333300"/>
      <rgbColor rgb="FF984807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"Moment Streckenlast"</c:f>
              <c:strCache>
                <c:ptCount val="1"/>
                <c:pt idx="0">
                  <c:v>Moment Streckenlast</c:v>
                </c:pt>
              </c:strCache>
            </c:strRef>
          </c:tx>
          <c:spPr>
            <a:solidFill>
              <a:srgbClr val="984807"/>
            </a:solidFill>
            <a:ln w="28440">
              <a:solidFill>
                <a:srgbClr val="984807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158856.906</c:v>
                </c:pt>
                <c:pt idx="2">
                  <c:v>313109.264</c:v>
                </c:pt>
                <c:pt idx="3">
                  <c:v>462757.074</c:v>
                </c:pt>
                <c:pt idx="4">
                  <c:v>607800.336</c:v>
                </c:pt>
                <c:pt idx="5">
                  <c:v>748239.05</c:v>
                </c:pt>
                <c:pt idx="6">
                  <c:v>884073.216</c:v>
                </c:pt>
                <c:pt idx="7">
                  <c:v>1015302.834</c:v>
                </c:pt>
                <c:pt idx="8">
                  <c:v>1141927.904</c:v>
                </c:pt>
                <c:pt idx="9">
                  <c:v>1263948.426</c:v>
                </c:pt>
                <c:pt idx="10">
                  <c:v>1381364.4</c:v>
                </c:pt>
                <c:pt idx="11">
                  <c:v>1494175.826</c:v>
                </c:pt>
                <c:pt idx="12">
                  <c:v>1602382.704</c:v>
                </c:pt>
                <c:pt idx="13">
                  <c:v>1705985.034</c:v>
                </c:pt>
                <c:pt idx="14">
                  <c:v>1804982.816</c:v>
                </c:pt>
                <c:pt idx="15">
                  <c:v>1899376.05</c:v>
                </c:pt>
                <c:pt idx="16">
                  <c:v>1989164.736</c:v>
                </c:pt>
                <c:pt idx="17">
                  <c:v>2074348.874</c:v>
                </c:pt>
                <c:pt idx="18">
                  <c:v>2154928.464</c:v>
                </c:pt>
                <c:pt idx="19">
                  <c:v>2230903.506</c:v>
                </c:pt>
                <c:pt idx="20">
                  <c:v>2302274</c:v>
                </c:pt>
                <c:pt idx="21">
                  <c:v>2369039.946</c:v>
                </c:pt>
                <c:pt idx="22">
                  <c:v>2431201.344</c:v>
                </c:pt>
                <c:pt idx="23">
                  <c:v>2488758.194</c:v>
                </c:pt>
                <c:pt idx="24">
                  <c:v>2541710.496</c:v>
                </c:pt>
                <c:pt idx="25">
                  <c:v>2590058.25</c:v>
                </c:pt>
                <c:pt idx="26">
                  <c:v>2633801.456</c:v>
                </c:pt>
                <c:pt idx="27">
                  <c:v>2672940.114</c:v>
                </c:pt>
                <c:pt idx="28">
                  <c:v>2707474.224</c:v>
                </c:pt>
                <c:pt idx="29">
                  <c:v>2737403.786</c:v>
                </c:pt>
                <c:pt idx="30">
                  <c:v>2762728.8</c:v>
                </c:pt>
                <c:pt idx="31">
                  <c:v>2783449.266</c:v>
                </c:pt>
                <c:pt idx="32">
                  <c:v>2799565.184</c:v>
                </c:pt>
                <c:pt idx="33">
                  <c:v>2811076.554</c:v>
                </c:pt>
                <c:pt idx="34">
                  <c:v>2817983.376</c:v>
                </c:pt>
                <c:pt idx="35">
                  <c:v>2820285.65</c:v>
                </c:pt>
                <c:pt idx="36">
                  <c:v>2817983.376</c:v>
                </c:pt>
                <c:pt idx="37">
                  <c:v>2811076.554</c:v>
                </c:pt>
                <c:pt idx="38">
                  <c:v>2799565.184</c:v>
                </c:pt>
                <c:pt idx="39">
                  <c:v>2783449.266</c:v>
                </c:pt>
                <c:pt idx="40">
                  <c:v>2762728.8</c:v>
                </c:pt>
                <c:pt idx="41">
                  <c:v>2737403.786</c:v>
                </c:pt>
                <c:pt idx="42">
                  <c:v>2707474.224</c:v>
                </c:pt>
                <c:pt idx="43">
                  <c:v>2672940.114</c:v>
                </c:pt>
                <c:pt idx="44">
                  <c:v>2633801.456</c:v>
                </c:pt>
                <c:pt idx="45">
                  <c:v>2590058.25</c:v>
                </c:pt>
                <c:pt idx="46">
                  <c:v>2541710.496</c:v>
                </c:pt>
                <c:pt idx="47">
                  <c:v>2488758.194</c:v>
                </c:pt>
                <c:pt idx="48">
                  <c:v>2431201.344</c:v>
                </c:pt>
                <c:pt idx="49">
                  <c:v>2369039.946</c:v>
                </c:pt>
                <c:pt idx="50">
                  <c:v>2302274</c:v>
                </c:pt>
                <c:pt idx="51">
                  <c:v>2230903.506</c:v>
                </c:pt>
                <c:pt idx="52">
                  <c:v>2154928.464</c:v>
                </c:pt>
                <c:pt idx="53">
                  <c:v>2074348.874</c:v>
                </c:pt>
                <c:pt idx="54">
                  <c:v>1989164.736</c:v>
                </c:pt>
                <c:pt idx="55">
                  <c:v>1899376.05</c:v>
                </c:pt>
                <c:pt idx="56">
                  <c:v>1804982.816</c:v>
                </c:pt>
                <c:pt idx="57">
                  <c:v>1705985.034</c:v>
                </c:pt>
                <c:pt idx="58">
                  <c:v>1602382.704</c:v>
                </c:pt>
                <c:pt idx="59">
                  <c:v>1494175.82600001</c:v>
                </c:pt>
                <c:pt idx="60">
                  <c:v>1381364.40000001</c:v>
                </c:pt>
                <c:pt idx="61">
                  <c:v>1263948.42600001</c:v>
                </c:pt>
                <c:pt idx="62">
                  <c:v>1141927.90400001</c:v>
                </c:pt>
                <c:pt idx="63">
                  <c:v>1015302.83400001</c:v>
                </c:pt>
                <c:pt idx="64">
                  <c:v>884073.216000009</c:v>
                </c:pt>
                <c:pt idx="65">
                  <c:v>748239.05000001</c:v>
                </c:pt>
                <c:pt idx="66">
                  <c:v>607800.336000011</c:v>
                </c:pt>
                <c:pt idx="67">
                  <c:v>462757.074000012</c:v>
                </c:pt>
                <c:pt idx="68">
                  <c:v>313109.264000012</c:v>
                </c:pt>
                <c:pt idx="69">
                  <c:v>158856.906000013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"Moment Einzellast 1"</c:f>
              <c:strCache>
                <c:ptCount val="1"/>
                <c:pt idx="0">
                  <c:v>Moment Einzellast 1</c:v>
                </c:pt>
              </c:strCache>
            </c:strRef>
          </c:tx>
          <c:spPr>
            <a:solidFill>
              <a:srgbClr val="0070c0"/>
            </a:solidFill>
            <a:ln w="28440">
              <a:solidFill>
                <a:srgbClr val="0070c0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"Moment Einzellast 2"</c:f>
              <c:strCache>
                <c:ptCount val="1"/>
                <c:pt idx="0">
                  <c:v>Moment Einzellast 2</c:v>
                </c:pt>
              </c:strCache>
            </c:strRef>
          </c:tx>
          <c:spPr>
            <a:solidFill>
              <a:srgbClr val="00b050"/>
            </a:solidFill>
            <a:ln w="28440">
              <a:solidFill>
                <a:srgbClr val="00b050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"Gesamtmoment"</c:f>
              <c:strCache>
                <c:ptCount val="1"/>
                <c:pt idx="0">
                  <c:v>Gesamtmoment</c:v>
                </c:pt>
              </c:strCache>
            </c:strRef>
          </c:tx>
          <c:spPr>
            <a:solidFill>
              <a:srgbClr val="ff0000"/>
            </a:solidFill>
            <a:ln w="28440">
              <a:solidFill>
                <a:srgbClr val="ff0000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164428.334571429</c:v>
                </c:pt>
                <c:pt idx="2">
                  <c:v>324252.121142857</c:v>
                </c:pt>
                <c:pt idx="3">
                  <c:v>479471.359714286</c:v>
                </c:pt>
                <c:pt idx="4">
                  <c:v>630086.050285714</c:v>
                </c:pt>
                <c:pt idx="5">
                  <c:v>776096.192857143</c:v>
                </c:pt>
                <c:pt idx="6">
                  <c:v>917501.787428571</c:v>
                </c:pt>
                <c:pt idx="7">
                  <c:v>1054302.834</c:v>
                </c:pt>
                <c:pt idx="8">
                  <c:v>1186499.33257143</c:v>
                </c:pt>
                <c:pt idx="9">
                  <c:v>1314091.28314286</c:v>
                </c:pt>
                <c:pt idx="10">
                  <c:v>1437078.68571429</c:v>
                </c:pt>
                <c:pt idx="11">
                  <c:v>1551461.54028571</c:v>
                </c:pt>
                <c:pt idx="12">
                  <c:v>1661239.84685714</c:v>
                </c:pt>
                <c:pt idx="13">
                  <c:v>1766413.60542857</c:v>
                </c:pt>
                <c:pt idx="14">
                  <c:v>1866982.816</c:v>
                </c:pt>
                <c:pt idx="15">
                  <c:v>1962947.47857143</c:v>
                </c:pt>
                <c:pt idx="16">
                  <c:v>2054307.59314286</c:v>
                </c:pt>
                <c:pt idx="17">
                  <c:v>2141063.15971429</c:v>
                </c:pt>
                <c:pt idx="18">
                  <c:v>2223214.17828571</c:v>
                </c:pt>
                <c:pt idx="19">
                  <c:v>2300760.64885714</c:v>
                </c:pt>
                <c:pt idx="20">
                  <c:v>2373702.57142857</c:v>
                </c:pt>
                <c:pt idx="21">
                  <c:v>2442039.946</c:v>
                </c:pt>
                <c:pt idx="22">
                  <c:v>2505772.77257143</c:v>
                </c:pt>
                <c:pt idx="23">
                  <c:v>2564901.05114286</c:v>
                </c:pt>
                <c:pt idx="24">
                  <c:v>2619424.78171429</c:v>
                </c:pt>
                <c:pt idx="25">
                  <c:v>2669343.96428571</c:v>
                </c:pt>
                <c:pt idx="26">
                  <c:v>2714658.59885714</c:v>
                </c:pt>
                <c:pt idx="27">
                  <c:v>2755368.68542857</c:v>
                </c:pt>
                <c:pt idx="28">
                  <c:v>2791474.224</c:v>
                </c:pt>
                <c:pt idx="29">
                  <c:v>2822975.21457143</c:v>
                </c:pt>
                <c:pt idx="30">
                  <c:v>2849871.65714286</c:v>
                </c:pt>
                <c:pt idx="31">
                  <c:v>2872163.55171429</c:v>
                </c:pt>
                <c:pt idx="32">
                  <c:v>2889850.89828571</c:v>
                </c:pt>
                <c:pt idx="33">
                  <c:v>2900933.69685714</c:v>
                </c:pt>
                <c:pt idx="34">
                  <c:v>2905411.94742857</c:v>
                </c:pt>
                <c:pt idx="35">
                  <c:v>2905285.65</c:v>
                </c:pt>
                <c:pt idx="36">
                  <c:v>2900554.80457143</c:v>
                </c:pt>
                <c:pt idx="37">
                  <c:v>2891219.41114286</c:v>
                </c:pt>
                <c:pt idx="38">
                  <c:v>2877279.46971428</c:v>
                </c:pt>
                <c:pt idx="39">
                  <c:v>2858734.98028571</c:v>
                </c:pt>
                <c:pt idx="40">
                  <c:v>2835585.94285714</c:v>
                </c:pt>
                <c:pt idx="41">
                  <c:v>2807832.35742857</c:v>
                </c:pt>
                <c:pt idx="42">
                  <c:v>2775474.224</c:v>
                </c:pt>
                <c:pt idx="43">
                  <c:v>2738511.54257143</c:v>
                </c:pt>
                <c:pt idx="44">
                  <c:v>2696944.31314286</c:v>
                </c:pt>
                <c:pt idx="45">
                  <c:v>2650772.53571429</c:v>
                </c:pt>
                <c:pt idx="46">
                  <c:v>2599996.21028571</c:v>
                </c:pt>
                <c:pt idx="47">
                  <c:v>2544615.33685714</c:v>
                </c:pt>
                <c:pt idx="48">
                  <c:v>2484629.91542857</c:v>
                </c:pt>
                <c:pt idx="49">
                  <c:v>2420039.946</c:v>
                </c:pt>
                <c:pt idx="50">
                  <c:v>2350845.42857143</c:v>
                </c:pt>
                <c:pt idx="51">
                  <c:v>2277046.36314286</c:v>
                </c:pt>
                <c:pt idx="52">
                  <c:v>2198642.74971429</c:v>
                </c:pt>
                <c:pt idx="53">
                  <c:v>2115634.58828572</c:v>
                </c:pt>
                <c:pt idx="54">
                  <c:v>2028021.87885715</c:v>
                </c:pt>
                <c:pt idx="55">
                  <c:v>1935804.62142857</c:v>
                </c:pt>
                <c:pt idx="56">
                  <c:v>1838982.816</c:v>
                </c:pt>
                <c:pt idx="57">
                  <c:v>1737556.46257143</c:v>
                </c:pt>
                <c:pt idx="58">
                  <c:v>1631525.56114286</c:v>
                </c:pt>
                <c:pt idx="59">
                  <c:v>1520890.11171429</c:v>
                </c:pt>
                <c:pt idx="60">
                  <c:v>1405650.11428572</c:v>
                </c:pt>
                <c:pt idx="61">
                  <c:v>1285805.56885715</c:v>
                </c:pt>
                <c:pt idx="62">
                  <c:v>1161356.47542858</c:v>
                </c:pt>
                <c:pt idx="63">
                  <c:v>1032302.83400001</c:v>
                </c:pt>
                <c:pt idx="64">
                  <c:v>898644.644571438</c:v>
                </c:pt>
                <c:pt idx="65">
                  <c:v>760381.907142867</c:v>
                </c:pt>
                <c:pt idx="66">
                  <c:v>617514.621714297</c:v>
                </c:pt>
                <c:pt idx="67">
                  <c:v>470042.788285726</c:v>
                </c:pt>
                <c:pt idx="68">
                  <c:v>317966.406857156</c:v>
                </c:pt>
                <c:pt idx="69">
                  <c:v>161285.477428585</c:v>
                </c:pt>
                <c:pt idx="70">
                  <c:v>0</c:v>
                </c:pt>
              </c:numCache>
            </c:numRef>
          </c:yVal>
          <c:smooth val="0"/>
        </c:ser>
        <c:axId val="78417096"/>
        <c:axId val="73292131"/>
      </c:scatterChart>
      <c:valAx>
        <c:axId val="78417096"/>
        <c:scaling>
          <c:orientation val="minMax"/>
          <c:min val="0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3292131"/>
        <c:crosses val="autoZero"/>
      </c:valAx>
      <c:valAx>
        <c:axId val="73292131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8417096"/>
        <c:crosses val="autoZero"/>
      </c:valAx>
      <c:spPr>
        <a:solidFill>
          <a:srgbClr val="ffffff"/>
        </a:solidFill>
        <a:ln>
          <a:noFill/>
        </a:ln>
      </c:spPr>
    </c:plotArea>
    <c:legend>
      <c:legendPos val="t"/>
      <c:overlay val="0"/>
      <c:spPr>
        <a:solidFill>
          <a:srgbClr val="d9d9d9">
            <a:alpha val="50000"/>
          </a:srgbClr>
        </a:solidFill>
        <a:ln>
          <a:noFill/>
        </a:ln>
      </c:spPr>
    </c:legend>
    <c:plotVisOnly val="1"/>
  </c:chart>
  <c:spPr>
    <a:solidFill>
      <a:srgbClr val="ffffff"/>
    </a:solidFill>
    <a:ln w="19080">
      <a:solidFill>
        <a:srgbClr val="0000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27000</xdr:colOff>
      <xdr:row>36</xdr:row>
      <xdr:rowOff>360</xdr:rowOff>
    </xdr:from>
    <xdr:to>
      <xdr:col>9</xdr:col>
      <xdr:colOff>26640</xdr:colOff>
      <xdr:row>56</xdr:row>
      <xdr:rowOff>171720</xdr:rowOff>
    </xdr:to>
    <xdr:graphicFrame>
      <xdr:nvGraphicFramePr>
        <xdr:cNvPr id="0" name="Diagramm 1"/>
        <xdr:cNvGraphicFramePr/>
      </xdr:nvGraphicFramePr>
      <xdr:xfrm>
        <a:off x="358920" y="5124600"/>
        <a:ext cx="5600880" cy="3790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351000</xdr:colOff>
      <xdr:row>32</xdr:row>
      <xdr:rowOff>34560</xdr:rowOff>
    </xdr:from>
    <xdr:to>
      <xdr:col>7</xdr:col>
      <xdr:colOff>340560</xdr:colOff>
      <xdr:row>47</xdr:row>
      <xdr:rowOff>123840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679760" y="4552920"/>
          <a:ext cx="2951280" cy="2804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25"/>
  <cols>
    <col min="1" max="1" hidden="false" style="1" width="4.70918367346939" collapsed="true"/>
    <col min="2" max="2" hidden="false" style="1" width="2.70918367346939" collapsed="true"/>
    <col min="3" max="6" hidden="false" style="1" width="11.4183673469388" collapsed="true"/>
    <col min="7" max="7" hidden="false" style="2" width="7.71428571428571" collapsed="true"/>
    <col min="8" max="8" hidden="false" style="1" width="11.8622448979592" collapsed="true"/>
    <col min="9" max="9" hidden="false" style="1" width="11.4183673469388" collapsed="true"/>
    <col min="10" max="10" hidden="false" style="1" width="4.70918367346939" collapsed="true"/>
    <col min="11" max="11" hidden="false" style="1" width="13.8571428571429" collapsed="true"/>
    <col min="12" max="1025" hidden="false" style="1" width="11.4183673469388" collapsed="true"/>
  </cols>
  <sheetData>
    <row r="1" customFormat="false" ht="14.25" hidden="false" customHeight="fals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0"/>
      <c r="L1" s="0"/>
      <c r="M1" s="0"/>
      <c r="N1" s="0"/>
      <c r="O1"/>
    </row>
    <row r="2" customFormat="false" ht="7.5" hidden="false" customHeight="true" outlineLevel="0" collapsed="false">
      <c r="A2" s="3"/>
      <c r="B2" s="5"/>
      <c r="C2" s="5"/>
      <c r="D2" s="5"/>
      <c r="E2" s="5"/>
      <c r="F2" s="5"/>
      <c r="G2" s="6"/>
      <c r="H2" s="5"/>
      <c r="I2" s="5"/>
      <c r="J2" s="5"/>
      <c r="K2" s="0"/>
      <c r="L2" s="0"/>
      <c r="M2" s="0"/>
      <c r="N2" s="0"/>
    </row>
    <row r="3" customFormat="false" ht="15" hidden="false" customHeight="false" outlineLevel="0" collapsed="false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0"/>
      <c r="L3" s="0"/>
      <c r="M3" s="0"/>
      <c r="N3" s="0"/>
    </row>
    <row r="4" customFormat="false" ht="7.5" hidden="false" customHeight="true" outlineLevel="0" collapsed="false">
      <c r="A4" s="3"/>
      <c r="B4" s="5"/>
      <c r="C4" s="8"/>
      <c r="D4" s="8"/>
      <c r="E4" s="8"/>
      <c r="F4" s="8"/>
      <c r="G4" s="8"/>
      <c r="H4" s="8"/>
      <c r="I4" s="8"/>
      <c r="J4" s="8"/>
      <c r="K4" s="0"/>
      <c r="L4" s="0"/>
      <c r="M4" s="0"/>
      <c r="N4" s="0"/>
    </row>
    <row r="5" customFormat="false" ht="7.5" hidden="false" customHeight="true" outlineLevel="0" collapsed="false">
      <c r="A5" s="3"/>
      <c r="B5" s="5"/>
      <c r="C5" s="8"/>
      <c r="D5" s="8"/>
      <c r="E5" s="8"/>
      <c r="F5" s="8"/>
      <c r="G5" s="8"/>
      <c r="H5" s="8"/>
      <c r="I5" s="8"/>
      <c r="J5" s="8"/>
      <c r="K5" s="0"/>
      <c r="L5" s="0"/>
      <c r="M5" s="0"/>
      <c r="N5" s="0"/>
    </row>
    <row r="6" customFormat="false" ht="14.25" hidden="false" customHeight="false" outlineLevel="0" collapsed="false">
      <c r="A6" s="3"/>
      <c r="B6" s="3"/>
      <c r="C6" s="3"/>
      <c r="D6" s="3"/>
      <c r="E6" s="3"/>
      <c r="F6" s="3"/>
      <c r="G6" s="4"/>
      <c r="H6" s="3"/>
      <c r="I6" s="3"/>
      <c r="J6" s="3"/>
      <c r="K6" s="0"/>
      <c r="L6" s="0"/>
      <c r="M6" s="0"/>
      <c r="N6" s="0"/>
    </row>
    <row r="7" customFormat="false" ht="15" hidden="false" customHeight="false" outlineLevel="0" collapsed="false">
      <c r="A7" s="3"/>
      <c r="B7" s="9" t="s">
        <v>1</v>
      </c>
      <c r="C7" s="3"/>
      <c r="D7" s="5"/>
      <c r="E7" s="5"/>
      <c r="F7" s="5"/>
      <c r="G7" s="6"/>
      <c r="H7" s="5"/>
      <c r="I7" s="5"/>
      <c r="J7" s="5"/>
      <c r="K7" s="0"/>
      <c r="L7" s="0"/>
      <c r="M7" s="0"/>
      <c r="N7" s="0"/>
    </row>
    <row r="8" customFormat="false" ht="5.1" hidden="false" customHeight="true" outlineLevel="0" collapsed="false">
      <c r="A8" s="3"/>
      <c r="B8" s="5"/>
      <c r="C8" s="9"/>
      <c r="D8" s="5"/>
      <c r="E8" s="5"/>
      <c r="F8" s="5"/>
      <c r="G8" s="6"/>
      <c r="H8" s="5"/>
      <c r="I8" s="5"/>
      <c r="J8" s="5"/>
      <c r="K8" s="0"/>
      <c r="L8" s="0"/>
      <c r="M8" s="0"/>
      <c r="N8" s="0"/>
    </row>
    <row r="9" customFormat="false" ht="5.1" hidden="false" customHeight="true" outlineLevel="0" collapsed="false">
      <c r="A9" s="3"/>
      <c r="B9" s="10"/>
      <c r="C9" s="11"/>
      <c r="D9" s="12"/>
      <c r="E9" s="12"/>
      <c r="F9" s="12"/>
      <c r="G9" s="13"/>
      <c r="H9" s="12"/>
      <c r="I9" s="14"/>
      <c r="J9" s="5"/>
      <c r="K9" s="0"/>
      <c r="L9" s="0"/>
      <c r="M9" s="0"/>
      <c r="N9" s="0"/>
    </row>
    <row r="10" customFormat="false" ht="18.75" hidden="false" customHeight="true" outlineLevel="0" collapsed="false">
      <c r="A10" s="3"/>
      <c r="B10" s="15"/>
      <c r="C10" s="16" t="s">
        <v>2</v>
      </c>
      <c r="D10" s="16"/>
      <c r="E10" s="16"/>
      <c r="F10" s="16"/>
      <c r="G10" s="17" t="s">
        <v>3</v>
      </c>
      <c r="H10" s="18" t="n">
        <v>14</v>
      </c>
      <c r="I10" s="19" t="s">
        <v>4</v>
      </c>
      <c r="J10" s="5"/>
      <c r="K10" s="0"/>
      <c r="L10" s="0"/>
      <c r="M10" s="0"/>
      <c r="N10" s="0"/>
    </row>
    <row r="11" customFormat="false" ht="5.1" hidden="false" customHeight="true" outlineLevel="0" collapsed="false">
      <c r="A11" s="3"/>
      <c r="B11" s="15"/>
      <c r="C11" s="16"/>
      <c r="D11" s="16"/>
      <c r="E11" s="16"/>
      <c r="F11" s="16"/>
      <c r="G11" s="17"/>
      <c r="H11" s="16"/>
      <c r="I11" s="19"/>
      <c r="J11" s="5"/>
      <c r="K11" s="0"/>
      <c r="L11" s="0"/>
      <c r="M11" s="0"/>
      <c r="N11" s="0"/>
    </row>
    <row r="12" customFormat="false" ht="18.75" hidden="false" customHeight="false" outlineLevel="0" collapsed="false">
      <c r="A12" s="3"/>
      <c r="B12" s="15"/>
      <c r="C12" s="16" t="s">
        <v>5</v>
      </c>
      <c r="D12" s="16"/>
      <c r="E12" s="16"/>
      <c r="F12" s="16"/>
      <c r="G12" s="17" t="s">
        <v>6</v>
      </c>
      <c r="H12" s="20" t="n">
        <v>20000</v>
      </c>
      <c r="I12" s="19" t="s">
        <v>7</v>
      </c>
      <c r="J12" s="5"/>
      <c r="K12" s="0"/>
      <c r="L12" s="0"/>
      <c r="M12" s="0"/>
      <c r="N12" s="0"/>
    </row>
    <row r="13" customFormat="false" ht="5.1" hidden="false" customHeight="true" outlineLevel="0" collapsed="false">
      <c r="A13" s="3"/>
      <c r="B13" s="15"/>
      <c r="C13" s="16"/>
      <c r="D13" s="16"/>
      <c r="E13" s="16"/>
      <c r="F13" s="16"/>
      <c r="G13" s="17"/>
      <c r="H13" s="16"/>
      <c r="I13" s="19"/>
      <c r="J13" s="5"/>
      <c r="K13" s="0"/>
      <c r="L13" s="0"/>
      <c r="M13" s="0"/>
      <c r="N13" s="0"/>
    </row>
    <row r="14" customFormat="false" ht="18.75" hidden="false" customHeight="false" outlineLevel="0" collapsed="false">
      <c r="A14" s="3"/>
      <c r="B14" s="15"/>
      <c r="C14" s="16" t="s">
        <v>8</v>
      </c>
      <c r="D14" s="16"/>
      <c r="E14" s="16"/>
      <c r="F14" s="16"/>
      <c r="G14" s="17" t="s">
        <v>9</v>
      </c>
      <c r="H14" s="18" t="n">
        <v>2</v>
      </c>
      <c r="I14" s="19" t="s">
        <v>4</v>
      </c>
      <c r="J14" s="5"/>
      <c r="K14" s="0"/>
      <c r="L14" s="0"/>
      <c r="M14" s="0"/>
      <c r="N14" s="0"/>
    </row>
    <row r="15" customFormat="false" ht="5.1" hidden="false" customHeight="true" outlineLevel="0" collapsed="false">
      <c r="A15" s="3"/>
      <c r="B15" s="15"/>
      <c r="C15" s="16"/>
      <c r="D15" s="16"/>
      <c r="E15" s="16"/>
      <c r="F15" s="16"/>
      <c r="G15" s="17"/>
      <c r="H15" s="16"/>
      <c r="I15" s="19"/>
      <c r="J15" s="5"/>
      <c r="K15" s="0"/>
      <c r="L15" s="0"/>
      <c r="M15" s="0"/>
      <c r="N15" s="0"/>
    </row>
    <row r="16" customFormat="false" ht="18.75" hidden="false" customHeight="false" outlineLevel="0" collapsed="false">
      <c r="A16" s="3"/>
      <c r="B16" s="15"/>
      <c r="C16" s="16" t="s">
        <v>10</v>
      </c>
      <c r="D16" s="16"/>
      <c r="E16" s="16"/>
      <c r="F16" s="16"/>
      <c r="G16" s="17" t="s">
        <v>11</v>
      </c>
      <c r="H16" s="20" t="n">
        <v>20000</v>
      </c>
      <c r="I16" s="19" t="s">
        <v>7</v>
      </c>
      <c r="J16" s="5"/>
      <c r="K16" s="0"/>
      <c r="L16" s="0"/>
      <c r="M16" s="0"/>
      <c r="N16" s="0"/>
    </row>
    <row r="17" customFormat="false" ht="5.1" hidden="false" customHeight="true" outlineLevel="0" collapsed="false">
      <c r="A17" s="3"/>
      <c r="B17" s="15"/>
      <c r="C17" s="16"/>
      <c r="D17" s="16"/>
      <c r="E17" s="16"/>
      <c r="F17" s="16"/>
      <c r="G17" s="17"/>
      <c r="H17" s="16"/>
      <c r="I17" s="19"/>
      <c r="J17" s="5"/>
      <c r="K17" s="0"/>
      <c r="L17" s="0"/>
      <c r="M17" s="0"/>
      <c r="N17" s="0"/>
    </row>
    <row r="18" customFormat="false" ht="18.75" hidden="false" customHeight="false" outlineLevel="0" collapsed="false">
      <c r="A18" s="3"/>
      <c r="B18" s="15"/>
      <c r="C18" s="16" t="s">
        <v>12</v>
      </c>
      <c r="D18" s="16"/>
      <c r="E18" s="16"/>
      <c r="F18" s="16"/>
      <c r="G18" s="17" t="s">
        <v>13</v>
      </c>
      <c r="H18" s="18" t="n">
        <v>6.5</v>
      </c>
      <c r="I18" s="19" t="s">
        <v>4</v>
      </c>
      <c r="J18" s="5"/>
      <c r="K18" s="0"/>
      <c r="L18" s="0"/>
      <c r="M18" s="0"/>
      <c r="N18" s="0"/>
    </row>
    <row r="19" customFormat="false" ht="5.1" hidden="false" customHeight="true" outlineLevel="0" collapsed="false">
      <c r="A19" s="3"/>
      <c r="B19" s="15"/>
      <c r="C19" s="16"/>
      <c r="D19" s="16"/>
      <c r="E19" s="16"/>
      <c r="F19" s="16"/>
      <c r="G19" s="17"/>
      <c r="H19" s="16"/>
      <c r="I19" s="19"/>
      <c r="J19" s="5"/>
      <c r="K19" s="0"/>
      <c r="L19" s="0"/>
      <c r="M19" s="0"/>
      <c r="N19" s="0"/>
    </row>
    <row r="20" customFormat="false" ht="18.75" hidden="false" customHeight="false" outlineLevel="0" collapsed="false">
      <c r="A20" s="3"/>
      <c r="B20" s="15"/>
      <c r="C20" s="16" t="s">
        <v>14</v>
      </c>
      <c r="D20" s="16"/>
      <c r="E20" s="16"/>
      <c r="F20" s="16"/>
      <c r="G20" s="17" t="s">
        <v>15</v>
      </c>
      <c r="H20" s="21" t="n">
        <v>3000</v>
      </c>
      <c r="I20" s="19" t="s">
        <v>16</v>
      </c>
      <c r="J20" s="22"/>
      <c r="K20" s="0"/>
      <c r="L20" s="0"/>
      <c r="M20" s="0"/>
      <c r="N20" s="0"/>
    </row>
    <row r="21" customFormat="false" ht="5.1" hidden="false" customHeight="true" outlineLevel="0" collapsed="false">
      <c r="A21" s="3"/>
      <c r="B21" s="23"/>
      <c r="C21" s="24"/>
      <c r="D21" s="24"/>
      <c r="E21" s="24"/>
      <c r="F21" s="24"/>
      <c r="G21" s="25"/>
      <c r="H21" s="24"/>
      <c r="I21" s="24"/>
      <c r="J21" s="22"/>
      <c r="K21" s="0"/>
      <c r="L21" s="0"/>
      <c r="M21" s="0"/>
      <c r="N21" s="0"/>
    </row>
    <row r="22" customFormat="false" ht="14.25" hidden="false" customHeight="false" outlineLevel="0" collapsed="false">
      <c r="A22" s="3"/>
      <c r="B22" s="3"/>
      <c r="C22" s="3"/>
      <c r="D22" s="3"/>
      <c r="E22" s="3"/>
      <c r="F22" s="3"/>
      <c r="G22" s="4"/>
      <c r="H22" s="3"/>
      <c r="I22" s="3"/>
      <c r="J22" s="3"/>
      <c r="K22" s="0"/>
      <c r="L22" s="0"/>
      <c r="M22" s="0"/>
      <c r="N22" s="0"/>
    </row>
    <row r="23" customFormat="false" ht="15" hidden="false" customHeight="false" outlineLevel="0" collapsed="false">
      <c r="A23" s="3"/>
      <c r="B23" s="9" t="s">
        <v>17</v>
      </c>
      <c r="C23" s="3"/>
      <c r="D23" s="5"/>
      <c r="E23" s="5"/>
      <c r="F23" s="5"/>
      <c r="G23" s="6"/>
      <c r="H23" s="5"/>
      <c r="I23" s="5"/>
      <c r="J23" s="5"/>
      <c r="K23" s="0"/>
      <c r="L23" s="0"/>
      <c r="M23" s="0"/>
      <c r="N23" s="0"/>
    </row>
    <row r="24" customFormat="false" ht="5.1" hidden="false" customHeight="true" outlineLevel="0" collapsed="false">
      <c r="A24" s="3"/>
      <c r="B24" s="5"/>
      <c r="C24" s="9"/>
      <c r="D24" s="5"/>
      <c r="E24" s="5"/>
      <c r="F24" s="5"/>
      <c r="G24" s="6"/>
      <c r="H24" s="5"/>
      <c r="I24" s="5"/>
      <c r="J24" s="5"/>
      <c r="K24" s="0"/>
      <c r="L24" s="0"/>
      <c r="M24" s="0"/>
      <c r="N24" s="0"/>
    </row>
    <row r="25" customFormat="false" ht="5.1" hidden="false" customHeight="true" outlineLevel="0" collapsed="false">
      <c r="A25" s="3"/>
      <c r="B25" s="10"/>
      <c r="C25" s="11"/>
      <c r="D25" s="12"/>
      <c r="E25" s="12"/>
      <c r="F25" s="12"/>
      <c r="G25" s="13"/>
      <c r="H25" s="12"/>
      <c r="I25" s="14"/>
      <c r="J25" s="5"/>
      <c r="K25" s="0"/>
      <c r="L25" s="0"/>
      <c r="M25" s="0"/>
      <c r="N25" s="0"/>
    </row>
    <row r="26" customFormat="false" ht="18.75" hidden="false" customHeight="false" outlineLevel="0" collapsed="false">
      <c r="A26" s="3"/>
      <c r="B26" s="15"/>
      <c r="C26" s="16" t="s">
        <v>18</v>
      </c>
      <c r="D26" s="16"/>
      <c r="E26" s="16"/>
      <c r="F26" s="16"/>
      <c r="G26" s="17" t="s">
        <v>19</v>
      </c>
      <c r="H26" s="26" t="n">
        <f aca="false">H20+'Eingabe QS'!H28</f>
        <v>115113.7</v>
      </c>
      <c r="I26" s="19" t="s">
        <v>16</v>
      </c>
      <c r="J26" s="5"/>
      <c r="K26" s="0"/>
      <c r="L26" s="0"/>
      <c r="M26" s="0"/>
      <c r="N26" s="0"/>
    </row>
    <row r="27" customFormat="false" ht="5.1" hidden="false" customHeight="true" outlineLevel="0" collapsed="false">
      <c r="A27" s="3"/>
      <c r="B27" s="15"/>
      <c r="C27" s="16"/>
      <c r="D27" s="16"/>
      <c r="E27" s="16"/>
      <c r="F27" s="16"/>
      <c r="G27" s="17"/>
      <c r="H27" s="16"/>
      <c r="I27" s="19"/>
      <c r="J27" s="5"/>
      <c r="K27" s="0"/>
      <c r="L27" s="0"/>
      <c r="M27" s="0"/>
      <c r="N27" s="0"/>
    </row>
    <row r="28" customFormat="false" ht="18.75" hidden="false" customHeight="false" outlineLevel="0" collapsed="false">
      <c r="A28" s="3"/>
      <c r="B28" s="15"/>
      <c r="C28" s="16" t="s">
        <v>20</v>
      </c>
      <c r="D28" s="16"/>
      <c r="E28" s="16"/>
      <c r="F28" s="16"/>
      <c r="G28" s="17" t="s">
        <v>21</v>
      </c>
      <c r="H28" s="26" t="n">
        <f aca="false">MAX(Momente!H7:H77)</f>
        <v>2905411.94742857</v>
      </c>
      <c r="I28" s="19" t="s">
        <v>22</v>
      </c>
      <c r="J28" s="5"/>
      <c r="K28" s="0"/>
      <c r="L28" s="0"/>
      <c r="M28" s="0"/>
      <c r="N28" s="0"/>
    </row>
    <row r="29" customFormat="false" ht="5.1" hidden="false" customHeight="true" outlineLevel="0" collapsed="false">
      <c r="A29" s="3"/>
      <c r="B29" s="15"/>
      <c r="C29" s="16"/>
      <c r="D29" s="16"/>
      <c r="E29" s="16"/>
      <c r="F29" s="16"/>
      <c r="G29" s="17"/>
      <c r="H29" s="16"/>
      <c r="I29" s="19"/>
      <c r="J29" s="5"/>
      <c r="K29" s="0"/>
      <c r="L29" s="0"/>
      <c r="M29" s="0"/>
      <c r="N29" s="0"/>
    </row>
    <row r="30" customFormat="false" ht="18.75" hidden="false" customHeight="false" outlineLevel="0" collapsed="false">
      <c r="A30" s="3"/>
      <c r="B30" s="15"/>
      <c r="C30" s="16" t="s">
        <v>23</v>
      </c>
      <c r="D30" s="16"/>
      <c r="E30" s="16"/>
      <c r="F30" s="16"/>
      <c r="G30" s="17" t="s">
        <v>24</v>
      </c>
      <c r="H30" s="26" t="n">
        <f aca="false">((H28*100*Ergebnisse!H10)/(2*'Eingabe QS'!H26))/100</f>
        <v>840.867762304124</v>
      </c>
      <c r="I30" s="19" t="s">
        <v>25</v>
      </c>
      <c r="J30" s="5"/>
      <c r="K30" s="0"/>
      <c r="L30" s="0"/>
      <c r="M30" s="0"/>
      <c r="N30" s="0"/>
    </row>
    <row r="31" customFormat="false" ht="5.1" hidden="false" customHeight="true" outlineLevel="0" collapsed="false">
      <c r="A31" s="3"/>
      <c r="B31" s="15"/>
      <c r="C31" s="16"/>
      <c r="D31" s="16"/>
      <c r="E31" s="16"/>
      <c r="F31" s="16"/>
      <c r="G31" s="17"/>
      <c r="H31" s="16"/>
      <c r="I31" s="19"/>
      <c r="J31" s="5"/>
      <c r="K31" s="0"/>
      <c r="L31" s="0"/>
      <c r="M31" s="0"/>
      <c r="N31" s="0"/>
    </row>
    <row r="32" customFormat="false" ht="18.75" hidden="false" customHeight="false" outlineLevel="0" collapsed="false">
      <c r="A32" s="3"/>
      <c r="B32" s="15"/>
      <c r="C32" s="16" t="s">
        <v>26</v>
      </c>
      <c r="D32" s="16"/>
      <c r="E32" s="16"/>
      <c r="F32" s="16"/>
      <c r="G32" s="17" t="s">
        <v>27</v>
      </c>
      <c r="H32" s="27" t="n">
        <f aca="false">VLOOKUP(Ergebnisse!H28,Momente!H7:I77,2,0)</f>
        <v>6.8</v>
      </c>
      <c r="I32" s="19" t="s">
        <v>4</v>
      </c>
      <c r="J32" s="5"/>
      <c r="K32" s="0"/>
      <c r="L32" s="0"/>
      <c r="M32" s="0"/>
      <c r="N32" s="0"/>
    </row>
    <row r="33" customFormat="false" ht="5.1" hidden="false" customHeight="true" outlineLevel="0" collapsed="false">
      <c r="A33" s="3"/>
      <c r="B33" s="23"/>
      <c r="C33" s="24"/>
      <c r="D33" s="24"/>
      <c r="E33" s="24"/>
      <c r="F33" s="24"/>
      <c r="G33" s="25"/>
      <c r="H33" s="24"/>
      <c r="I33" s="28"/>
      <c r="J33" s="5"/>
      <c r="K33" s="0"/>
      <c r="L33" s="0"/>
      <c r="M33" s="0"/>
      <c r="N33" s="0"/>
    </row>
    <row r="34" customFormat="false" ht="14.25" hidden="false" customHeight="false" outlineLevel="0" collapsed="false">
      <c r="A34" s="3"/>
      <c r="B34" s="3"/>
      <c r="C34" s="3"/>
      <c r="D34" s="3"/>
      <c r="E34" s="3"/>
      <c r="F34" s="3"/>
      <c r="G34" s="4"/>
      <c r="H34" s="3"/>
      <c r="I34" s="3"/>
      <c r="J34" s="3"/>
      <c r="K34" s="0"/>
      <c r="L34" s="0"/>
      <c r="M34" s="0"/>
      <c r="N34" s="0"/>
    </row>
    <row r="35" customFormat="false" ht="15" hidden="false" customHeight="false" outlineLevel="0" collapsed="false">
      <c r="A35" s="3"/>
      <c r="B35" s="29" t="s">
        <v>28</v>
      </c>
      <c r="C35" s="3"/>
      <c r="D35" s="3"/>
      <c r="E35" s="3"/>
      <c r="F35" s="3"/>
      <c r="G35" s="4"/>
      <c r="H35" s="3"/>
      <c r="I35" s="3"/>
      <c r="J35" s="3"/>
      <c r="K35" s="0"/>
      <c r="L35" s="0"/>
      <c r="M35" s="0"/>
      <c r="N35" s="0"/>
    </row>
    <row r="36" customFormat="false" ht="5.1" hidden="false" customHeight="true" outlineLevel="0" collapsed="false">
      <c r="A36" s="5"/>
      <c r="B36" s="5"/>
      <c r="C36" s="5"/>
      <c r="D36" s="5"/>
      <c r="E36" s="5"/>
      <c r="F36" s="5"/>
      <c r="G36" s="6"/>
      <c r="H36" s="5"/>
      <c r="I36" s="5"/>
      <c r="J36" s="5"/>
      <c r="K36" s="30"/>
      <c r="L36" s="30"/>
      <c r="M36" s="30"/>
      <c r="N36" s="30"/>
    </row>
    <row r="37" customFormat="false" ht="14.25" hidden="false" customHeight="false" outlineLevel="0" collapsed="false">
      <c r="A37" s="5"/>
      <c r="B37" s="5"/>
      <c r="C37" s="5"/>
      <c r="D37" s="5"/>
      <c r="E37" s="5"/>
      <c r="F37" s="5"/>
      <c r="G37" s="6"/>
      <c r="H37" s="5"/>
      <c r="I37" s="5"/>
      <c r="J37" s="5"/>
      <c r="K37" s="30" t="s">
        <v>29</v>
      </c>
      <c r="L37" s="30"/>
      <c r="M37" s="30"/>
      <c r="N37" s="30"/>
    </row>
    <row r="38" customFormat="false" ht="14.25" hidden="false" customHeight="false" outlineLevel="0" collapsed="false">
      <c r="A38" s="5"/>
      <c r="B38" s="5"/>
      <c r="C38" s="5"/>
      <c r="D38" s="5"/>
      <c r="E38" s="5"/>
      <c r="F38" s="5"/>
      <c r="G38" s="6"/>
      <c r="H38" s="5"/>
      <c r="I38" s="5"/>
      <c r="J38" s="5"/>
      <c r="K38" s="31" t="n">
        <v>3.5</v>
      </c>
      <c r="L38" s="0"/>
    </row>
    <row r="39" customFormat="false" ht="14.25" hidden="false" customHeight="false" outlineLevel="0" collapsed="false">
      <c r="A39" s="5"/>
      <c r="B39" s="5"/>
      <c r="C39" s="5"/>
      <c r="D39" s="5"/>
      <c r="E39" s="5"/>
      <c r="F39" s="5"/>
      <c r="G39" s="6"/>
      <c r="H39" s="5"/>
      <c r="I39" s="5"/>
      <c r="J39" s="5"/>
      <c r="K39" s="31" t="n">
        <v>7</v>
      </c>
      <c r="L39" s="0"/>
    </row>
    <row r="40" customFormat="false" ht="14.25" hidden="false" customHeight="false" outlineLevel="0" collapsed="false">
      <c r="A40" s="5"/>
      <c r="B40" s="5"/>
      <c r="C40" s="5"/>
      <c r="D40" s="5"/>
      <c r="E40" s="5"/>
      <c r="F40" s="5"/>
      <c r="G40" s="6"/>
      <c r="H40" s="5"/>
      <c r="I40" s="5"/>
      <c r="J40" s="5"/>
      <c r="K40" s="31" t="n">
        <v>10.5</v>
      </c>
      <c r="L40" s="0"/>
    </row>
    <row r="41" customFormat="false" ht="14.25" hidden="false" customHeight="false" outlineLevel="0" collapsed="false">
      <c r="A41" s="5"/>
      <c r="B41" s="5"/>
      <c r="C41" s="5"/>
      <c r="D41" s="5"/>
      <c r="E41" s="5"/>
      <c r="F41" s="5"/>
      <c r="G41" s="6"/>
      <c r="H41" s="5"/>
      <c r="I41" s="5"/>
      <c r="J41" s="5"/>
      <c r="K41" s="31" t="n">
        <v>14</v>
      </c>
      <c r="L41" s="0"/>
    </row>
    <row r="42" customFormat="false" ht="14.25" hidden="false" customHeight="false" outlineLevel="0" collapsed="false">
      <c r="A42" s="5"/>
      <c r="B42" s="5"/>
      <c r="C42" s="5"/>
      <c r="D42" s="5"/>
      <c r="E42" s="5"/>
      <c r="F42" s="5"/>
      <c r="G42" s="6"/>
      <c r="H42" s="5"/>
      <c r="I42" s="5"/>
      <c r="J42" s="5"/>
      <c r="K42" s="0"/>
      <c r="L42" s="0"/>
    </row>
    <row r="43" customFormat="false" ht="14.25" hidden="false" customHeight="false" outlineLevel="0" collapsed="false">
      <c r="A43" s="5"/>
      <c r="B43" s="5"/>
      <c r="C43" s="5"/>
      <c r="D43" s="5"/>
      <c r="E43" s="5"/>
      <c r="F43" s="5"/>
      <c r="G43" s="6"/>
      <c r="H43" s="5"/>
      <c r="I43" s="5"/>
      <c r="J43" s="5"/>
      <c r="K43" s="0"/>
      <c r="L43" s="0"/>
    </row>
    <row r="44" customFormat="false" ht="14.25" hidden="false" customHeight="false" outlineLevel="0" collapsed="false">
      <c r="A44" s="5"/>
      <c r="B44" s="5"/>
      <c r="C44" s="5"/>
      <c r="D44" s="5"/>
      <c r="E44" s="5"/>
      <c r="F44" s="5"/>
      <c r="G44" s="6"/>
      <c r="H44" s="5"/>
      <c r="I44" s="5"/>
      <c r="J44" s="5"/>
      <c r="K44" s="0"/>
      <c r="L44" s="0"/>
    </row>
    <row r="45" customFormat="false" ht="14.25" hidden="false" customHeight="false" outlineLevel="0" collapsed="false">
      <c r="A45" s="5"/>
      <c r="B45" s="5"/>
      <c r="C45" s="5"/>
      <c r="D45" s="5"/>
      <c r="E45" s="5"/>
      <c r="F45" s="5"/>
      <c r="G45" s="6"/>
      <c r="H45" s="5"/>
      <c r="I45" s="5"/>
      <c r="J45" s="5"/>
      <c r="K45" s="0"/>
      <c r="L45" s="0"/>
    </row>
    <row r="46" customFormat="false" ht="14.25" hidden="false" customHeight="false" outlineLevel="0" collapsed="false">
      <c r="A46" s="5"/>
      <c r="B46" s="5"/>
      <c r="C46" s="5"/>
      <c r="D46" s="5"/>
      <c r="E46" s="5"/>
      <c r="F46" s="5"/>
      <c r="G46" s="6"/>
      <c r="H46" s="5"/>
      <c r="I46" s="5"/>
      <c r="J46" s="5"/>
      <c r="K46" s="0"/>
      <c r="L46" s="0"/>
    </row>
    <row r="47" customFormat="false" ht="14.25" hidden="false" customHeight="false" outlineLevel="0" collapsed="false">
      <c r="A47" s="3"/>
      <c r="B47" s="5"/>
      <c r="C47" s="5"/>
      <c r="D47" s="5"/>
      <c r="E47" s="5"/>
      <c r="F47" s="5"/>
      <c r="G47" s="6"/>
      <c r="H47" s="5"/>
      <c r="I47" s="5"/>
      <c r="J47" s="5"/>
      <c r="K47" s="0"/>
      <c r="L47" s="0"/>
    </row>
    <row r="48" customFormat="false" ht="14.25" hidden="false" customHeight="false" outlineLevel="0" collapsed="false">
      <c r="A48" s="3"/>
      <c r="B48" s="5"/>
      <c r="C48" s="5"/>
      <c r="D48" s="5"/>
      <c r="E48" s="5"/>
      <c r="F48" s="5"/>
      <c r="G48" s="6"/>
      <c r="H48" s="5"/>
      <c r="I48" s="5"/>
      <c r="J48" s="5"/>
      <c r="K48" s="0"/>
      <c r="L48" s="0"/>
    </row>
    <row r="49" customFormat="false" ht="14.25" hidden="false" customHeight="false" outlineLevel="0" collapsed="false">
      <c r="A49" s="3"/>
      <c r="B49" s="5"/>
      <c r="C49" s="5"/>
      <c r="D49" s="5"/>
      <c r="E49" s="5"/>
      <c r="F49" s="5"/>
      <c r="G49" s="6"/>
      <c r="H49" s="5"/>
      <c r="I49" s="5"/>
      <c r="J49" s="5"/>
      <c r="K49" s="0"/>
      <c r="L49" s="0"/>
    </row>
    <row r="50" customFormat="false" ht="14.25" hidden="false" customHeight="false" outlineLevel="0" collapsed="false">
      <c r="A50" s="3"/>
      <c r="B50" s="5"/>
      <c r="C50" s="5"/>
      <c r="D50" s="5"/>
      <c r="E50" s="5"/>
      <c r="F50" s="5"/>
      <c r="G50" s="6"/>
      <c r="H50" s="5"/>
      <c r="I50" s="5"/>
      <c r="J50" s="5"/>
      <c r="K50" s="0"/>
      <c r="L50" s="0"/>
    </row>
    <row r="51" customFormat="false" ht="14.25" hidden="false" customHeight="false" outlineLevel="0" collapsed="false">
      <c r="A51" s="3"/>
      <c r="B51" s="5"/>
      <c r="C51" s="5"/>
      <c r="D51" s="5"/>
      <c r="E51" s="5"/>
      <c r="F51" s="5"/>
      <c r="G51" s="6"/>
      <c r="H51" s="5"/>
      <c r="I51" s="5"/>
      <c r="J51" s="5"/>
      <c r="K51" s="0"/>
      <c r="L51" s="0"/>
    </row>
    <row r="52" customFormat="false" ht="14.25" hidden="false" customHeight="false" outlineLevel="0" collapsed="false">
      <c r="A52" s="3"/>
      <c r="B52" s="5"/>
      <c r="C52" s="5"/>
      <c r="D52" s="5"/>
      <c r="E52" s="5"/>
      <c r="F52" s="5"/>
      <c r="G52" s="6"/>
      <c r="H52" s="5"/>
      <c r="I52" s="5"/>
      <c r="J52" s="5"/>
      <c r="K52" s="0"/>
      <c r="L52" s="0"/>
    </row>
    <row r="53" customFormat="false" ht="14.25" hidden="false" customHeight="false" outlineLevel="0" collapsed="false">
      <c r="A53" s="5"/>
      <c r="B53" s="5"/>
      <c r="C53" s="5"/>
      <c r="D53" s="5"/>
      <c r="E53" s="5"/>
      <c r="F53" s="5"/>
      <c r="G53" s="6"/>
      <c r="H53" s="5"/>
      <c r="I53" s="5"/>
      <c r="J53" s="3"/>
      <c r="K53" s="0"/>
      <c r="L53" s="0"/>
    </row>
    <row r="54" customFormat="false" ht="14.25" hidden="false" customHeight="false" outlineLevel="0" collapsed="false">
      <c r="A54" s="5"/>
      <c r="B54" s="5"/>
      <c r="C54" s="5"/>
      <c r="D54" s="5"/>
      <c r="E54" s="5"/>
      <c r="F54" s="5"/>
      <c r="G54" s="6"/>
      <c r="H54" s="5"/>
      <c r="I54" s="5"/>
      <c r="J54" s="3"/>
      <c r="K54" s="0"/>
      <c r="L54" s="0"/>
    </row>
    <row r="55" customFormat="false" ht="14.25" hidden="false" customHeight="false" outlineLevel="0" collapsed="false">
      <c r="A55" s="5"/>
      <c r="B55" s="5"/>
      <c r="C55" s="5"/>
      <c r="D55" s="5"/>
      <c r="E55" s="5"/>
      <c r="F55" s="5"/>
      <c r="G55" s="6"/>
      <c r="H55" s="5"/>
      <c r="I55" s="5"/>
      <c r="J55" s="3"/>
      <c r="K55" s="0"/>
      <c r="L55" s="0"/>
    </row>
    <row r="56" customFormat="false" ht="14.25" hidden="false" customHeight="false" outlineLevel="0" collapsed="false">
      <c r="A56" s="5"/>
      <c r="B56" s="5"/>
      <c r="C56" s="5"/>
      <c r="D56" s="5"/>
      <c r="E56" s="5"/>
      <c r="F56" s="5"/>
      <c r="G56" s="6"/>
      <c r="H56" s="5"/>
      <c r="I56" s="5"/>
      <c r="J56" s="3"/>
      <c r="K56" s="0"/>
      <c r="L56" s="0"/>
    </row>
    <row r="57" customFormat="false" ht="14.25" hidden="false" customHeight="false" outlineLevel="0" collapsed="false">
      <c r="A57" s="5"/>
      <c r="B57" s="5"/>
      <c r="C57" s="5"/>
      <c r="D57" s="5"/>
      <c r="E57" s="5"/>
      <c r="F57" s="5"/>
      <c r="G57" s="6"/>
      <c r="H57" s="5"/>
      <c r="I57" s="5"/>
      <c r="J57" s="3"/>
      <c r="K57" s="0"/>
      <c r="L57" s="0"/>
    </row>
    <row r="58" customFormat="false" ht="14.25" hidden="false" customHeight="false" outlineLevel="0" collapsed="false">
      <c r="A58" s="3"/>
      <c r="B58" s="3"/>
      <c r="C58" s="3"/>
      <c r="D58" s="3"/>
      <c r="E58" s="3"/>
      <c r="F58" s="3"/>
      <c r="G58" s="4"/>
      <c r="H58" s="3"/>
      <c r="I58" s="3"/>
      <c r="J58" s="3"/>
      <c r="K58" s="0"/>
      <c r="L58" s="0"/>
    </row>
    <row r="59" customFormat="false" ht="14.25" hidden="false" customHeight="false" outlineLevel="0" collapsed="false">
      <c r="A59" s="3"/>
      <c r="B59" s="3"/>
      <c r="C59" s="3"/>
      <c r="D59" s="3"/>
      <c r="E59" s="3"/>
      <c r="F59" s="3"/>
      <c r="G59" s="4"/>
      <c r="H59" s="3"/>
      <c r="I59" s="3"/>
      <c r="J59" s="3"/>
      <c r="K59" s="0"/>
      <c r="L59" s="0"/>
    </row>
    <row r="60" customFormat="false" ht="14.25" hidden="false" customHeight="false" outlineLevel="0" collapsed="false">
      <c r="A60" s="3"/>
      <c r="B60" s="3"/>
      <c r="C60" s="3"/>
      <c r="D60" s="3"/>
      <c r="E60" s="3"/>
      <c r="F60" s="3"/>
      <c r="G60" s="4"/>
      <c r="H60" s="3"/>
      <c r="I60" s="3"/>
      <c r="J60" s="3"/>
      <c r="K60" s="0"/>
      <c r="L60" s="0"/>
    </row>
    <row r="61" customFormat="false" ht="14.25" hidden="false" customHeight="false" outlineLevel="0" collapsed="false">
      <c r="A61" s="3"/>
      <c r="B61" s="3"/>
      <c r="C61" s="3"/>
      <c r="D61" s="3"/>
      <c r="E61" s="3"/>
      <c r="F61" s="3"/>
      <c r="G61" s="4"/>
      <c r="H61" s="3"/>
      <c r="I61" s="3"/>
      <c r="J61" s="3"/>
      <c r="K61" s="0"/>
      <c r="L61" s="0"/>
    </row>
  </sheetData>
  <sheetProtection sheet="false"/>
  <mergeCells count="1">
    <mergeCell ref="A3:J3"/>
  </mergeCells>
  <dataValidations count="6">
    <dataValidation allowBlank="true" error="Unzulässige Trägerlänge" errorTitle="Trägerlänge" operator="between" prompt="Bitte wählen Sie die Trägerlänge!" promptTitle="Trägerlänge" showDropDown="false" showErrorMessage="true" showInputMessage="true" sqref="H10" type="list">
      <formula1>$K$38:$K$41</formula1>
      <formula2>0</formula2>
    </dataValidation>
    <dataValidation allowBlank="true" error="Ungültige Position der Einzellast 1! " errorTitle="Position Einzellast 1" operator="between" prompt="Bitte geben Sie die Position x1 der Einzellast 1 ein!" promptTitle="Position Einzellast 1" showDropDown="false" showErrorMessage="true" showInputMessage="true" sqref="H14" type="decimal">
      <formula1>0</formula1>
      <formula2>H10</formula2>
    </dataValidation>
    <dataValidation allowBlank="true" error="Ungültige Position der Einzellast 2!" errorTitle="Position Einzellast 2" operator="between" prompt="Bitte geben Sie die Position der Einzellast 2 ein!" promptTitle="Position Einzellast 2" showDropDown="false" showErrorMessage="true" showInputMessage="true" sqref="H18" type="decimal">
      <formula1>0</formula1>
      <formula2>H10</formula2>
    </dataValidation>
    <dataValidation allowBlank="true" error="Nur positive Werte möglich!" errorTitle="Einzellast PZ1" operator="greaterThanOrEqual" prompt="Bitte geben Sie die erste Einzellast ein!" promptTitle="Einzellast PZ1" showDropDown="false" showErrorMessage="true" showInputMessage="true" sqref="H12" type="decimal">
      <formula1>0</formula1>
      <formula2>0</formula2>
    </dataValidation>
    <dataValidation allowBlank="true" error="Nur positive Werte möglich!" errorTitle="Einzellast PZ2" operator="greaterThanOrEqual" prompt="Bitte geben Sie die zweite Einzellast ein!" promptTitle="Einzellast PZ2" showDropDown="false" showErrorMessage="true" showInputMessage="true" sqref="H16" type="decimal">
      <formula1>0</formula1>
      <formula2>0</formula2>
    </dataValidation>
    <dataValidation allowBlank="true" error="Auflast muss zumindest 3000[N/m] sein (= Last durch Holzbelag)!" errorTitle="Auflast" operator="greaterThanOrEqual" prompt="Bitte geben Sie die Auflast ein!" promptTitle="Auflast" showDropDown="false" showErrorMessage="true" showInputMessage="true" sqref="H20" type="decimal">
      <formula1>3000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25"/>
  <cols>
    <col min="1" max="1" hidden="false" style="1" width="4.70918367346939" collapsed="true"/>
    <col min="2" max="2" hidden="false" style="1" width="2.70918367346939" collapsed="true"/>
    <col min="3" max="6" hidden="false" style="1" width="11.4183673469388" collapsed="true"/>
    <col min="7" max="7" hidden="false" style="2" width="7.71428571428571" collapsed="true"/>
    <col min="8" max="8" hidden="false" style="1" width="11.8622448979592" collapsed="true"/>
    <col min="9" max="9" hidden="false" style="1" width="11.4183673469388" collapsed="true"/>
    <col min="10" max="10" hidden="false" style="1" width="4.70918367346939" collapsed="true"/>
    <col min="11" max="11" hidden="false" style="1" width="19.5714285714286" collapsed="true"/>
    <col min="12" max="1025" hidden="false" style="1" width="11.4183673469388" collapsed="true"/>
  </cols>
  <sheetData>
    <row r="1" customFormat="false" ht="14.25" hidden="false" customHeight="fals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/>
    </row>
    <row r="2" customFormat="false" ht="7.5" hidden="false" customHeight="true" outlineLevel="0" collapsed="false">
      <c r="A2" s="3"/>
      <c r="B2" s="5"/>
      <c r="C2" s="5"/>
      <c r="D2" s="5"/>
      <c r="E2" s="5"/>
      <c r="F2" s="5"/>
      <c r="G2" s="6"/>
      <c r="H2" s="5"/>
      <c r="I2" s="5"/>
      <c r="J2" s="3"/>
    </row>
    <row r="3" customFormat="false" ht="15" hidden="false" customHeight="false" outlineLevel="0" collapsed="false">
      <c r="A3" s="7" t="s">
        <v>30</v>
      </c>
      <c r="B3" s="7"/>
      <c r="C3" s="7"/>
      <c r="D3" s="7"/>
      <c r="E3" s="7"/>
      <c r="F3" s="7"/>
      <c r="G3" s="7"/>
      <c r="H3" s="7"/>
      <c r="I3" s="7"/>
      <c r="J3" s="7"/>
    </row>
    <row r="4" customFormat="false" ht="7.5" hidden="false" customHeight="true" outlineLevel="0" collapsed="false">
      <c r="A4" s="3"/>
      <c r="B4" s="5"/>
      <c r="C4" s="32"/>
      <c r="D4" s="32"/>
      <c r="E4" s="32"/>
      <c r="F4" s="32"/>
      <c r="G4" s="32"/>
      <c r="H4" s="32"/>
      <c r="I4" s="32"/>
      <c r="J4" s="3"/>
    </row>
    <row r="5" customFormat="false" ht="7.5" hidden="false" customHeight="true" outlineLevel="0" collapsed="false">
      <c r="A5" s="3"/>
      <c r="B5" s="5"/>
      <c r="C5" s="32"/>
      <c r="D5" s="32"/>
      <c r="E5" s="32"/>
      <c r="F5" s="32"/>
      <c r="G5" s="32"/>
      <c r="H5" s="32"/>
      <c r="I5" s="32"/>
      <c r="J5" s="3"/>
    </row>
    <row r="6" customFormat="false" ht="14.25" hidden="false" customHeight="false" outlineLevel="0" collapsed="false">
      <c r="A6" s="3"/>
      <c r="B6" s="3"/>
      <c r="C6" s="3"/>
      <c r="D6" s="3"/>
      <c r="E6" s="3"/>
      <c r="F6" s="3"/>
      <c r="G6" s="4"/>
      <c r="H6" s="3"/>
      <c r="I6" s="3"/>
      <c r="J6" s="3"/>
    </row>
    <row r="7" customFormat="false" ht="15" hidden="false" customHeight="false" outlineLevel="0" collapsed="false">
      <c r="A7" s="3"/>
      <c r="B7" s="9" t="s">
        <v>1</v>
      </c>
      <c r="C7" s="3"/>
      <c r="D7" s="5"/>
      <c r="E7" s="5"/>
      <c r="F7" s="5"/>
      <c r="G7" s="6"/>
      <c r="H7" s="5"/>
      <c r="I7" s="5"/>
      <c r="J7" s="3"/>
    </row>
    <row r="8" customFormat="false" ht="5.1" hidden="false" customHeight="true" outlineLevel="0" collapsed="false">
      <c r="A8" s="3"/>
      <c r="B8" s="5"/>
      <c r="C8" s="9"/>
      <c r="D8" s="5"/>
      <c r="E8" s="5"/>
      <c r="F8" s="5"/>
      <c r="G8" s="6"/>
      <c r="H8" s="5"/>
      <c r="I8" s="5"/>
      <c r="J8" s="3"/>
    </row>
    <row r="9" customFormat="false" ht="5.1" hidden="false" customHeight="true" outlineLevel="0" collapsed="false">
      <c r="A9" s="3"/>
      <c r="B9" s="10"/>
      <c r="C9" s="11"/>
      <c r="D9" s="12"/>
      <c r="E9" s="12"/>
      <c r="F9" s="12"/>
      <c r="G9" s="13"/>
      <c r="H9" s="12"/>
      <c r="I9" s="14"/>
      <c r="J9" s="3"/>
    </row>
    <row r="10" customFormat="false" ht="18.75" hidden="false" customHeight="true" outlineLevel="0" collapsed="false">
      <c r="A10" s="3"/>
      <c r="B10" s="15"/>
      <c r="C10" s="16" t="s">
        <v>31</v>
      </c>
      <c r="D10" s="16"/>
      <c r="E10" s="16"/>
      <c r="F10" s="16"/>
      <c r="G10" s="17" t="s">
        <v>32</v>
      </c>
      <c r="H10" s="18" t="n">
        <v>30</v>
      </c>
      <c r="I10" s="19" t="s">
        <v>33</v>
      </c>
      <c r="J10" s="3"/>
    </row>
    <row r="11" customFormat="false" ht="5.1" hidden="false" customHeight="true" outlineLevel="0" collapsed="false">
      <c r="A11" s="3"/>
      <c r="B11" s="15"/>
      <c r="C11" s="16"/>
      <c r="D11" s="16"/>
      <c r="E11" s="16"/>
      <c r="F11" s="16"/>
      <c r="G11" s="17"/>
      <c r="H11" s="16"/>
      <c r="I11" s="19"/>
      <c r="J11" s="3"/>
    </row>
    <row r="12" customFormat="false" ht="18.75" hidden="false" customHeight="true" outlineLevel="0" collapsed="false">
      <c r="A12" s="3"/>
      <c r="B12" s="15"/>
      <c r="C12" s="16" t="s">
        <v>34</v>
      </c>
      <c r="D12" s="16"/>
      <c r="E12" s="16"/>
      <c r="F12" s="16"/>
      <c r="G12" s="17" t="s">
        <v>35</v>
      </c>
      <c r="H12" s="18" t="n">
        <v>30</v>
      </c>
      <c r="I12" s="19" t="s">
        <v>33</v>
      </c>
      <c r="J12" s="3"/>
    </row>
    <row r="13" customFormat="false" ht="5.1" hidden="false" customHeight="true" outlineLevel="0" collapsed="false">
      <c r="A13" s="3"/>
      <c r="B13" s="15"/>
      <c r="C13" s="16"/>
      <c r="D13" s="16"/>
      <c r="E13" s="16"/>
      <c r="F13" s="16"/>
      <c r="G13" s="17"/>
      <c r="H13" s="16"/>
      <c r="I13" s="19"/>
      <c r="J13" s="3"/>
    </row>
    <row r="14" customFormat="false" ht="18.75" hidden="false" customHeight="true" outlineLevel="0" collapsed="false">
      <c r="A14" s="3"/>
      <c r="B14" s="15"/>
      <c r="C14" s="16" t="s">
        <v>36</v>
      </c>
      <c r="D14" s="16"/>
      <c r="E14" s="16"/>
      <c r="F14" s="16"/>
      <c r="G14" s="17" t="s">
        <v>37</v>
      </c>
      <c r="H14" s="18" t="n">
        <v>1.1</v>
      </c>
      <c r="I14" s="19" t="s">
        <v>33</v>
      </c>
      <c r="J14" s="3"/>
    </row>
    <row r="15" customFormat="false" ht="5.1" hidden="false" customHeight="true" outlineLevel="0" collapsed="false">
      <c r="A15" s="3"/>
      <c r="B15" s="15"/>
      <c r="C15" s="16"/>
      <c r="D15" s="16"/>
      <c r="E15" s="16"/>
      <c r="F15" s="16"/>
      <c r="G15" s="17"/>
      <c r="H15" s="16"/>
      <c r="I15" s="19"/>
      <c r="J15" s="3"/>
    </row>
    <row r="16" customFormat="false" ht="18.75" hidden="false" customHeight="true" outlineLevel="0" collapsed="false">
      <c r="A16" s="3"/>
      <c r="B16" s="15"/>
      <c r="C16" s="16" t="s">
        <v>38</v>
      </c>
      <c r="D16" s="16"/>
      <c r="E16" s="16"/>
      <c r="F16" s="16"/>
      <c r="G16" s="17" t="s">
        <v>39</v>
      </c>
      <c r="H16" s="18" t="n">
        <v>1.9</v>
      </c>
      <c r="I16" s="19" t="s">
        <v>33</v>
      </c>
      <c r="J16" s="3"/>
    </row>
    <row r="17" customFormat="false" ht="5.1" hidden="false" customHeight="true" outlineLevel="0" collapsed="false">
      <c r="A17" s="3"/>
      <c r="B17" s="15"/>
      <c r="C17" s="16"/>
      <c r="D17" s="16"/>
      <c r="E17" s="16"/>
      <c r="F17" s="16"/>
      <c r="G17" s="17"/>
      <c r="H17" s="16"/>
      <c r="I17" s="19"/>
      <c r="J17" s="3"/>
    </row>
    <row r="18" customFormat="false" ht="18.75" hidden="false" customHeight="true" outlineLevel="0" collapsed="false">
      <c r="A18" s="3"/>
      <c r="B18" s="15"/>
      <c r="C18" s="16" t="s">
        <v>40</v>
      </c>
      <c r="D18" s="16"/>
      <c r="E18" s="16"/>
      <c r="F18" s="16"/>
      <c r="G18" s="33" t="s">
        <v>41</v>
      </c>
      <c r="H18" s="18" t="n">
        <v>7850</v>
      </c>
      <c r="I18" s="19" t="s">
        <v>42</v>
      </c>
      <c r="J18" s="3"/>
    </row>
    <row r="19" customFormat="false" ht="5.1" hidden="false" customHeight="true" outlineLevel="0" collapsed="false">
      <c r="A19" s="3"/>
      <c r="B19" s="23"/>
      <c r="C19" s="24"/>
      <c r="D19" s="24"/>
      <c r="E19" s="24"/>
      <c r="F19" s="24"/>
      <c r="G19" s="25"/>
      <c r="H19" s="24"/>
      <c r="I19" s="28"/>
      <c r="J19" s="3"/>
    </row>
    <row r="20" customFormat="false" ht="14.25" hidden="false" customHeight="false" outlineLevel="0" collapsed="false">
      <c r="A20" s="3"/>
      <c r="B20" s="3"/>
      <c r="C20" s="3"/>
      <c r="D20" s="3"/>
      <c r="E20" s="3"/>
      <c r="F20" s="3"/>
      <c r="G20" s="4"/>
      <c r="H20" s="3"/>
      <c r="I20" s="3"/>
      <c r="J20" s="3"/>
    </row>
    <row r="21" customFormat="false" ht="15" hidden="false" customHeight="false" outlineLevel="0" collapsed="false">
      <c r="A21" s="3"/>
      <c r="B21" s="9" t="s">
        <v>17</v>
      </c>
      <c r="C21" s="3"/>
      <c r="D21" s="5"/>
      <c r="E21" s="5"/>
      <c r="F21" s="5"/>
      <c r="G21" s="6"/>
      <c r="H21" s="5"/>
      <c r="I21" s="5"/>
      <c r="J21" s="3"/>
    </row>
    <row r="22" customFormat="false" ht="5.1" hidden="false" customHeight="true" outlineLevel="0" collapsed="false">
      <c r="A22" s="3"/>
      <c r="B22" s="5"/>
      <c r="C22" s="9"/>
      <c r="D22" s="5"/>
      <c r="E22" s="5"/>
      <c r="F22" s="5"/>
      <c r="G22" s="6"/>
      <c r="H22" s="5"/>
      <c r="I22" s="5"/>
      <c r="J22" s="3"/>
    </row>
    <row r="23" customFormat="false" ht="5.1" hidden="false" customHeight="true" outlineLevel="0" collapsed="false">
      <c r="A23" s="3"/>
      <c r="B23" s="10"/>
      <c r="C23" s="11"/>
      <c r="D23" s="12"/>
      <c r="E23" s="12"/>
      <c r="F23" s="12"/>
      <c r="G23" s="13"/>
      <c r="H23" s="12"/>
      <c r="I23" s="14"/>
      <c r="J23" s="3"/>
    </row>
    <row r="24" customFormat="false" ht="18.75" hidden="false" customHeight="true" outlineLevel="0" collapsed="false">
      <c r="A24" s="3"/>
      <c r="B24" s="15"/>
      <c r="C24" s="16" t="s">
        <v>43</v>
      </c>
      <c r="D24" s="16"/>
      <c r="E24" s="16"/>
      <c r="F24" s="16"/>
      <c r="G24" s="17" t="s">
        <v>44</v>
      </c>
      <c r="H24" s="26" t="n">
        <f aca="false">(2*H12*H16)+(H10-(2*H16))*H14</f>
        <v>142.82</v>
      </c>
      <c r="I24" s="19" t="s">
        <v>45</v>
      </c>
      <c r="J24" s="3"/>
    </row>
    <row r="25" customFormat="false" ht="5.1" hidden="false" customHeight="true" outlineLevel="0" collapsed="false">
      <c r="A25" s="3"/>
      <c r="B25" s="15"/>
      <c r="C25" s="16"/>
      <c r="D25" s="16"/>
      <c r="E25" s="16"/>
      <c r="F25" s="16"/>
      <c r="G25" s="17"/>
      <c r="H25" s="16"/>
      <c r="I25" s="19"/>
      <c r="J25" s="3"/>
    </row>
    <row r="26" customFormat="false" ht="18.75" hidden="false" customHeight="false" outlineLevel="0" collapsed="false">
      <c r="A26" s="3"/>
      <c r="B26" s="15"/>
      <c r="C26" s="16" t="s">
        <v>46</v>
      </c>
      <c r="D26" s="16"/>
      <c r="E26" s="16"/>
      <c r="F26" s="16"/>
      <c r="G26" s="17" t="s">
        <v>47</v>
      </c>
      <c r="H26" s="26" t="n">
        <f aca="false">(H12*(H10)^3-(H12-H14)*(H10-2*H16)^3)/12</f>
        <v>24186.7800666667</v>
      </c>
      <c r="I26" s="19" t="s">
        <v>48</v>
      </c>
      <c r="J26" s="3"/>
    </row>
    <row r="27" customFormat="false" ht="5.1" hidden="false" customHeight="true" outlineLevel="0" collapsed="false">
      <c r="A27" s="3"/>
      <c r="B27" s="15"/>
      <c r="C27" s="16"/>
      <c r="D27" s="16"/>
      <c r="E27" s="16"/>
      <c r="F27" s="16"/>
      <c r="G27" s="17"/>
      <c r="H27" s="16"/>
      <c r="I27" s="19"/>
      <c r="J27" s="3"/>
    </row>
    <row r="28" customFormat="false" ht="18.75" hidden="false" customHeight="false" outlineLevel="0" collapsed="false">
      <c r="A28" s="3"/>
      <c r="B28" s="15"/>
      <c r="C28" s="16" t="s">
        <v>49</v>
      </c>
      <c r="D28" s="16"/>
      <c r="E28" s="16"/>
      <c r="F28" s="16"/>
      <c r="G28" s="17" t="s">
        <v>50</v>
      </c>
      <c r="H28" s="26" t="n">
        <f aca="false">(H18*1000)*(H24/10000)</f>
        <v>112113.7</v>
      </c>
      <c r="I28" s="19" t="s">
        <v>16</v>
      </c>
      <c r="J28" s="3"/>
    </row>
    <row r="29" customFormat="false" ht="5.1" hidden="false" customHeight="true" outlineLevel="0" collapsed="false">
      <c r="A29" s="3"/>
      <c r="B29" s="23"/>
      <c r="C29" s="24"/>
      <c r="D29" s="24"/>
      <c r="E29" s="24"/>
      <c r="F29" s="24"/>
      <c r="G29" s="25"/>
      <c r="H29" s="24"/>
      <c r="I29" s="28"/>
      <c r="J29" s="3"/>
    </row>
    <row r="30" customFormat="false" ht="14.25" hidden="false" customHeight="false" outlineLevel="0" collapsed="false">
      <c r="A30" s="3"/>
      <c r="B30" s="3"/>
      <c r="C30" s="3"/>
      <c r="D30" s="3"/>
      <c r="E30" s="3"/>
      <c r="F30" s="3"/>
      <c r="G30" s="4"/>
      <c r="H30" s="3"/>
      <c r="I30" s="3"/>
      <c r="J30" s="3"/>
    </row>
    <row r="31" customFormat="false" ht="15" hidden="false" customHeight="false" outlineLevel="0" collapsed="false">
      <c r="A31" s="3"/>
      <c r="B31" s="29" t="s">
        <v>51</v>
      </c>
      <c r="C31" s="3"/>
      <c r="D31" s="3"/>
      <c r="E31" s="3"/>
      <c r="F31" s="3"/>
      <c r="G31" s="4"/>
      <c r="H31" s="3"/>
      <c r="I31" s="3"/>
      <c r="J31" s="3"/>
    </row>
    <row r="32" customFormat="false" ht="5.1" hidden="false" customHeight="true" outlineLevel="0" collapsed="false">
      <c r="A32" s="3"/>
      <c r="B32" s="3"/>
      <c r="C32" s="3"/>
      <c r="D32" s="3"/>
      <c r="E32" s="3"/>
      <c r="F32" s="3"/>
      <c r="G32" s="4"/>
      <c r="H32" s="3"/>
      <c r="I32" s="3"/>
      <c r="J32" s="3"/>
    </row>
    <row r="33" customFormat="false" ht="14.25" hidden="false" customHeight="false" outlineLevel="0" collapsed="false">
      <c r="A33" s="3"/>
      <c r="B33" s="10"/>
      <c r="C33" s="12"/>
      <c r="D33" s="12"/>
      <c r="E33" s="12"/>
      <c r="F33" s="12"/>
      <c r="G33" s="13"/>
      <c r="H33" s="12"/>
      <c r="I33" s="14"/>
      <c r="J33" s="3"/>
    </row>
    <row r="34" customFormat="false" ht="14.25" hidden="false" customHeight="false" outlineLevel="0" collapsed="false">
      <c r="A34" s="3"/>
      <c r="B34" s="15"/>
      <c r="C34" s="16"/>
      <c r="D34" s="16"/>
      <c r="E34" s="16"/>
      <c r="F34" s="16"/>
      <c r="G34" s="17"/>
      <c r="H34" s="16"/>
      <c r="I34" s="19"/>
      <c r="J34" s="3"/>
    </row>
    <row r="35" customFormat="false" ht="14.25" hidden="false" customHeight="false" outlineLevel="0" collapsed="false">
      <c r="A35" s="3"/>
      <c r="B35" s="15"/>
      <c r="C35" s="16"/>
      <c r="D35" s="16"/>
      <c r="E35" s="16"/>
      <c r="F35" s="16"/>
      <c r="G35" s="17"/>
      <c r="H35" s="16"/>
      <c r="I35" s="19"/>
      <c r="J35" s="3"/>
    </row>
    <row r="36" customFormat="false" ht="14.25" hidden="false" customHeight="false" outlineLevel="0" collapsed="false">
      <c r="A36" s="3"/>
      <c r="B36" s="15"/>
      <c r="C36" s="16"/>
      <c r="D36" s="16"/>
      <c r="E36" s="16"/>
      <c r="F36" s="16"/>
      <c r="G36" s="17"/>
      <c r="H36" s="16"/>
      <c r="I36" s="19"/>
      <c r="J36" s="3"/>
    </row>
    <row r="37" customFormat="false" ht="14.25" hidden="false" customHeight="false" outlineLevel="0" collapsed="false">
      <c r="A37" s="3"/>
      <c r="B37" s="15"/>
      <c r="C37" s="16"/>
      <c r="D37" s="16"/>
      <c r="E37" s="16"/>
      <c r="F37" s="16"/>
      <c r="G37" s="17"/>
      <c r="H37" s="16"/>
      <c r="I37" s="19"/>
      <c r="J37" s="3"/>
    </row>
    <row r="38" customFormat="false" ht="14.25" hidden="false" customHeight="false" outlineLevel="0" collapsed="false">
      <c r="A38" s="3"/>
      <c r="B38" s="15"/>
      <c r="C38" s="16"/>
      <c r="D38" s="16"/>
      <c r="E38" s="16"/>
      <c r="F38" s="16"/>
      <c r="G38" s="17"/>
      <c r="H38" s="16"/>
      <c r="I38" s="19"/>
      <c r="J38" s="3"/>
    </row>
    <row r="39" customFormat="false" ht="14.25" hidden="false" customHeight="false" outlineLevel="0" collapsed="false">
      <c r="A39" s="3"/>
      <c r="B39" s="15"/>
      <c r="C39" s="16"/>
      <c r="D39" s="16"/>
      <c r="E39" s="16"/>
      <c r="F39" s="16"/>
      <c r="G39" s="17"/>
      <c r="H39" s="16"/>
      <c r="I39" s="19"/>
      <c r="J39" s="3"/>
    </row>
    <row r="40" customFormat="false" ht="14.25" hidden="false" customHeight="false" outlineLevel="0" collapsed="false">
      <c r="A40" s="3"/>
      <c r="B40" s="15"/>
      <c r="C40" s="16"/>
      <c r="D40" s="16"/>
      <c r="E40" s="16"/>
      <c r="F40" s="16"/>
      <c r="G40" s="17"/>
      <c r="H40" s="16"/>
      <c r="I40" s="19"/>
      <c r="J40" s="3"/>
    </row>
    <row r="41" customFormat="false" ht="14.25" hidden="false" customHeight="false" outlineLevel="0" collapsed="false">
      <c r="A41" s="3"/>
      <c r="B41" s="15"/>
      <c r="C41" s="16"/>
      <c r="D41" s="16"/>
      <c r="E41" s="16"/>
      <c r="F41" s="16"/>
      <c r="G41" s="17"/>
      <c r="H41" s="16"/>
      <c r="I41" s="19"/>
      <c r="J41" s="3"/>
    </row>
    <row r="42" customFormat="false" ht="14.25" hidden="false" customHeight="false" outlineLevel="0" collapsed="false">
      <c r="A42" s="3"/>
      <c r="B42" s="15"/>
      <c r="C42" s="16"/>
      <c r="D42" s="16"/>
      <c r="E42" s="16"/>
      <c r="F42" s="16"/>
      <c r="G42" s="17"/>
      <c r="H42" s="16"/>
      <c r="I42" s="19"/>
      <c r="J42" s="3"/>
    </row>
    <row r="43" customFormat="false" ht="14.25" hidden="false" customHeight="false" outlineLevel="0" collapsed="false">
      <c r="A43" s="3"/>
      <c r="B43" s="15"/>
      <c r="C43" s="16"/>
      <c r="D43" s="16"/>
      <c r="E43" s="16"/>
      <c r="F43" s="16"/>
      <c r="G43" s="17"/>
      <c r="H43" s="16"/>
      <c r="I43" s="19"/>
      <c r="J43" s="3"/>
    </row>
    <row r="44" customFormat="false" ht="14.25" hidden="false" customHeight="false" outlineLevel="0" collapsed="false">
      <c r="A44" s="3"/>
      <c r="B44" s="15"/>
      <c r="C44" s="16"/>
      <c r="D44" s="16"/>
      <c r="E44" s="16"/>
      <c r="F44" s="16"/>
      <c r="G44" s="17"/>
      <c r="H44" s="16"/>
      <c r="I44" s="19"/>
      <c r="J44" s="3"/>
    </row>
    <row r="45" customFormat="false" ht="14.25" hidden="false" customHeight="false" outlineLevel="0" collapsed="false">
      <c r="A45" s="3"/>
      <c r="B45" s="15"/>
      <c r="C45" s="16"/>
      <c r="D45" s="16"/>
      <c r="E45" s="16"/>
      <c r="F45" s="16"/>
      <c r="G45" s="17"/>
      <c r="H45" s="16"/>
      <c r="I45" s="19"/>
      <c r="J45" s="3"/>
    </row>
    <row r="46" customFormat="false" ht="14.25" hidden="false" customHeight="false" outlineLevel="0" collapsed="false">
      <c r="A46" s="3"/>
      <c r="B46" s="15"/>
      <c r="C46" s="16"/>
      <c r="D46" s="16"/>
      <c r="E46" s="16"/>
      <c r="F46" s="16"/>
      <c r="G46" s="17"/>
      <c r="H46" s="16"/>
      <c r="I46" s="19"/>
      <c r="J46" s="3"/>
    </row>
    <row r="47" customFormat="false" ht="14.25" hidden="false" customHeight="false" outlineLevel="0" collapsed="false">
      <c r="A47" s="3"/>
      <c r="B47" s="15"/>
      <c r="C47" s="16"/>
      <c r="D47" s="16"/>
      <c r="E47" s="16"/>
      <c r="F47" s="16"/>
      <c r="G47" s="17"/>
      <c r="H47" s="16"/>
      <c r="I47" s="19"/>
      <c r="J47" s="3"/>
    </row>
    <row r="48" customFormat="false" ht="15" hidden="false" customHeight="false" outlineLevel="0" collapsed="false">
      <c r="A48" s="3"/>
      <c r="B48" s="23"/>
      <c r="C48" s="24"/>
      <c r="D48" s="24"/>
      <c r="E48" s="24"/>
      <c r="F48" s="24"/>
      <c r="G48" s="25"/>
      <c r="H48" s="24"/>
      <c r="I48" s="28"/>
      <c r="J48" s="3"/>
    </row>
    <row r="49" customFormat="false" ht="14.25" hidden="false" customHeight="false" outlineLevel="0" collapsed="false">
      <c r="A49" s="3"/>
      <c r="B49" s="3"/>
      <c r="C49" s="3"/>
      <c r="D49" s="3"/>
      <c r="E49" s="3"/>
      <c r="F49" s="3"/>
      <c r="G49" s="4"/>
      <c r="H49" s="3"/>
      <c r="I49" s="3"/>
      <c r="J49" s="3"/>
    </row>
    <row r="50" customFormat="false" ht="14.25" hidden="false" customHeight="false" outlineLevel="0" collapsed="false">
      <c r="A50" s="3"/>
      <c r="B50" s="3"/>
      <c r="C50" s="3"/>
      <c r="D50" s="3"/>
      <c r="E50" s="3"/>
      <c r="F50" s="3"/>
      <c r="G50" s="4"/>
      <c r="H50" s="3"/>
      <c r="I50" s="3"/>
      <c r="J50" s="3"/>
    </row>
    <row r="51" customFormat="false" ht="14.25" hidden="false" customHeight="false" outlineLevel="0" collapsed="false">
      <c r="A51" s="3"/>
      <c r="B51" s="3"/>
      <c r="C51" s="3"/>
      <c r="D51" s="3"/>
      <c r="E51" s="3"/>
      <c r="F51" s="3"/>
      <c r="G51" s="4"/>
      <c r="H51" s="3"/>
      <c r="I51" s="3"/>
      <c r="J51" s="3"/>
    </row>
    <row r="52" customFormat="false" ht="14.25" hidden="false" customHeight="false" outlineLevel="0" collapsed="false">
      <c r="A52" s="3"/>
      <c r="B52" s="3"/>
      <c r="C52" s="3"/>
      <c r="D52" s="3"/>
      <c r="E52" s="3"/>
      <c r="F52" s="3"/>
      <c r="G52" s="4"/>
      <c r="H52" s="3"/>
      <c r="I52" s="3"/>
      <c r="J52" s="3"/>
    </row>
    <row r="53" customFormat="false" ht="14.25" hidden="false" customHeight="false" outlineLevel="0" collapsed="false">
      <c r="A53" s="3"/>
      <c r="B53" s="3"/>
      <c r="C53" s="3"/>
      <c r="D53" s="3"/>
      <c r="E53" s="3"/>
      <c r="F53" s="3"/>
      <c r="G53" s="4"/>
      <c r="H53" s="3"/>
      <c r="I53" s="3"/>
      <c r="J53" s="3"/>
    </row>
    <row r="54" customFormat="false" ht="14.25" hidden="false" customHeight="false" outlineLevel="0" collapsed="false">
      <c r="A54" s="3"/>
      <c r="B54" s="3"/>
      <c r="C54" s="3"/>
      <c r="D54" s="3"/>
      <c r="E54" s="3"/>
      <c r="F54" s="3"/>
      <c r="G54" s="4"/>
      <c r="H54" s="3"/>
      <c r="I54" s="3"/>
      <c r="J54" s="3"/>
    </row>
    <row r="55" customFormat="false" ht="14.25" hidden="false" customHeight="false" outlineLevel="0" collapsed="false">
      <c r="A55" s="3"/>
      <c r="B55" s="3"/>
      <c r="C55" s="3"/>
      <c r="D55" s="3"/>
      <c r="E55" s="3"/>
      <c r="F55" s="3"/>
      <c r="G55" s="4"/>
      <c r="H55" s="3"/>
      <c r="I55" s="3"/>
      <c r="J55" s="3"/>
    </row>
    <row r="56" customFormat="false" ht="14.25" hidden="false" customHeight="false" outlineLevel="0" collapsed="false">
      <c r="A56" s="3"/>
      <c r="B56" s="3"/>
      <c r="C56" s="3"/>
      <c r="D56" s="3"/>
      <c r="E56" s="3"/>
      <c r="F56" s="3"/>
      <c r="G56" s="4"/>
      <c r="H56" s="3"/>
      <c r="I56" s="3"/>
      <c r="J56" s="3"/>
    </row>
    <row r="57" customFormat="false" ht="14.25" hidden="false" customHeight="false" outlineLevel="0" collapsed="false">
      <c r="A57" s="3"/>
      <c r="B57" s="3"/>
      <c r="C57" s="3"/>
      <c r="D57" s="3"/>
      <c r="E57" s="3"/>
      <c r="F57" s="3"/>
      <c r="G57" s="4"/>
      <c r="H57" s="3"/>
      <c r="I57" s="3"/>
      <c r="J57" s="3"/>
    </row>
    <row r="58" customFormat="false" ht="14.25" hidden="false" customHeight="false" outlineLevel="0" collapsed="false">
      <c r="A58" s="3"/>
      <c r="B58" s="3"/>
      <c r="C58" s="3"/>
      <c r="D58" s="3"/>
      <c r="E58" s="3"/>
      <c r="F58" s="3"/>
      <c r="G58" s="4"/>
      <c r="H58" s="3"/>
      <c r="I58" s="3"/>
      <c r="J58" s="3"/>
    </row>
    <row r="59" customFormat="false" ht="14.25" hidden="false" customHeight="false" outlineLevel="0" collapsed="false">
      <c r="A59" s="3"/>
      <c r="B59" s="3"/>
      <c r="C59" s="3"/>
      <c r="D59" s="3"/>
      <c r="E59" s="3"/>
      <c r="F59" s="3"/>
      <c r="G59" s="4"/>
      <c r="H59" s="3"/>
      <c r="I59" s="3"/>
      <c r="J59" s="3"/>
    </row>
    <row r="60" customFormat="false" ht="14.25" hidden="false" customHeight="false" outlineLevel="0" collapsed="false">
      <c r="A60" s="3"/>
      <c r="B60" s="3"/>
      <c r="C60" s="3"/>
      <c r="D60" s="3"/>
      <c r="E60" s="3"/>
      <c r="F60" s="3"/>
      <c r="G60" s="4"/>
      <c r="H60" s="3"/>
      <c r="I60" s="3"/>
      <c r="J60" s="3"/>
    </row>
  </sheetData>
  <sheetProtection sheet="false"/>
  <mergeCells count="1">
    <mergeCell ref="A3:J3"/>
  </mergeCells>
  <dataValidations count="6">
    <dataValidation allowBlank="true" error="Unrealistische Trägerhöhe!" errorTitle="Trägerhöhe" operator="between" prompt="Bitte geben Sie die Höhe des Trägers ein!" promptTitle="Trägerhöhe" showDropDown="false" showErrorMessage="true" showInputMessage="true" sqref="H10" type="decimal">
      <formula1>5</formula1>
      <formula2>100</formula2>
    </dataValidation>
    <dataValidation allowBlank="true" error="Unrealistische Trägerbreite!" errorTitle="Trägerbreite" operator="between" prompt="Bitte geben Sie die Breite des Trägers ein!" promptTitle="Trägerbreite" showDropDown="false" showErrorMessage="true" showInputMessage="true" sqref="H12" type="decimal">
      <formula1>5</formula1>
      <formula2>100</formula2>
    </dataValidation>
    <dataValidation allowBlank="true" error="Unrealistische Stegdicke!" errorTitle="Stegdicke" operator="between" prompt="Bitte geben Sie die Stegdicke ein!" promptTitle="Stegdicke" showDropDown="false" showErrorMessage="true" showInputMessage="true" sqref="H14" type="decimal">
      <formula1>0.1</formula1>
      <formula2>10</formula2>
    </dataValidation>
    <dataValidation allowBlank="true" error="Unrealistische Flanschdicke!" errorTitle="Flanschdicke" operator="between" prompt="Bitte geben Sie die Flanschdicke ein!" promptTitle="Flanschdicke" showDropDown="false" showErrorMessage="true" showInputMessage="true" sqref="H16" type="decimal">
      <formula1>0.1</formula1>
      <formula2>10</formula2>
    </dataValidation>
    <dataValidation allowBlank="true" error="Querschnittsfläche kann nicht negativ sein!" errorTitle="Trägerquerschnitt" operator="greaterThan" showDropDown="false" showErrorMessage="true" showInputMessage="true" sqref="H24" type="decimal">
      <formula1>0</formula1>
      <formula2>0</formula2>
    </dataValidation>
    <dataValidation allowBlank="false" error="Wichte Stahl: 78,50[kN/m³]" errorTitle="Wichte des Trägers" operator="greaterThan" prompt="Bitte geben Sie die Wichte des Trägers ein! Hinweis: Wichte Stahl = 78,50[kN/m³]" promptTitle="Wichte des Trägers" showDropDown="false" showErrorMessage="true" showInputMessage="true" sqref="H18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75"/>
  <cols>
    <col min="1" max="1" hidden="false" style="34" width="10.7091836734694" collapsed="true"/>
    <col min="2" max="2" hidden="false" style="35" width="10.7091836734694" collapsed="true"/>
    <col min="3" max="3" hidden="false" style="35" width="11.9948979591837" collapsed="true"/>
    <col min="4" max="4" hidden="false" style="35" width="2.99489795918367" collapsed="true"/>
    <col min="5" max="5" hidden="false" style="35" width="11.9948979591837" collapsed="true"/>
    <col min="6" max="7" hidden="false" style="35" width="10.7091836734694" collapsed="true"/>
    <col min="8" max="8" hidden="false" style="35" width="9.5765306122449" collapsed="true"/>
    <col min="9" max="9" hidden="false" style="35" width="5.57142857142857" collapsed="true"/>
    <col min="10" max="1025" hidden="false" style="35" width="11.4183673469388" collapsed="true"/>
  </cols>
  <sheetData>
    <row r="1" customFormat="false" ht="38.25" hidden="false" customHeight="false" outlineLevel="0" collapsed="false">
      <c r="A1" s="36" t="s">
        <v>52</v>
      </c>
      <c r="B1" s="37" t="s">
        <v>53</v>
      </c>
      <c r="C1" s="37" t="s">
        <v>54</v>
      </c>
      <c r="D1" s="38"/>
      <c r="E1" s="37" t="s">
        <v>55</v>
      </c>
      <c r="F1" s="37" t="s">
        <v>56</v>
      </c>
      <c r="G1" s="37" t="s">
        <v>57</v>
      </c>
      <c r="H1" s="0"/>
      <c r="I1" s="0"/>
      <c r="J1"/>
    </row>
    <row r="2" customFormat="false" ht="12.75" hidden="false" customHeight="false" outlineLevel="0" collapsed="false">
      <c r="A2" s="39" t="s">
        <v>4</v>
      </c>
      <c r="B2" s="40" t="s">
        <v>4</v>
      </c>
      <c r="C2" s="40" t="s">
        <v>4</v>
      </c>
      <c r="D2" s="41"/>
      <c r="E2" s="40" t="s">
        <v>16</v>
      </c>
      <c r="F2" s="40" t="s">
        <v>7</v>
      </c>
      <c r="G2" s="40" t="s">
        <v>7</v>
      </c>
      <c r="H2" s="0"/>
      <c r="I2" s="0"/>
    </row>
    <row r="3" customFormat="false" ht="12.75" hidden="false" customHeight="false" outlineLevel="0" collapsed="false">
      <c r="A3" s="42" t="n">
        <f aca="false">Ergebnisse!H14</f>
        <v>2</v>
      </c>
      <c r="B3" s="42" t="n">
        <f aca="false">Ergebnisse!H18</f>
        <v>6.5</v>
      </c>
      <c r="C3" s="42" t="n">
        <f aca="false">Ergebnisse!H10</f>
        <v>14</v>
      </c>
      <c r="D3" s="0"/>
      <c r="E3" s="42" t="n">
        <f aca="false">Ergebnisse!H26</f>
        <v>115113.7</v>
      </c>
      <c r="F3" s="43" t="n">
        <f aca="false">Ergebnisse!H12</f>
        <v>20000</v>
      </c>
      <c r="G3" s="43" t="n">
        <f aca="false">Ergebnisse!H16</f>
        <v>20000</v>
      </c>
      <c r="H3" s="0"/>
      <c r="I3" s="0"/>
    </row>
    <row r="4" customFormat="false" ht="12.75" hidden="false" customHeight="false" outlineLevel="0" collapsed="false">
      <c r="A4" s="0"/>
      <c r="B4" s="0"/>
      <c r="C4" s="0"/>
      <c r="D4" s="0"/>
      <c r="E4" s="0"/>
      <c r="F4" s="0"/>
      <c r="G4" s="0"/>
      <c r="H4" s="0"/>
      <c r="I4" s="44"/>
    </row>
    <row r="5" customFormat="false" ht="12.75" hidden="false" customHeight="false" outlineLevel="0" collapsed="false">
      <c r="A5" s="45" t="s">
        <v>58</v>
      </c>
      <c r="B5" s="46" t="s">
        <v>59</v>
      </c>
      <c r="C5" s="46" t="s">
        <v>60</v>
      </c>
      <c r="D5" s="41"/>
      <c r="E5" s="46" t="s">
        <v>61</v>
      </c>
      <c r="F5" s="46" t="s">
        <v>62</v>
      </c>
      <c r="G5" s="46" t="s">
        <v>63</v>
      </c>
      <c r="H5" s="46" t="s">
        <v>64</v>
      </c>
      <c r="I5" s="47" t="s">
        <v>58</v>
      </c>
    </row>
    <row r="6" customFormat="false" ht="12.75" hidden="false" customHeight="false" outlineLevel="0" collapsed="false">
      <c r="A6" s="45" t="s">
        <v>4</v>
      </c>
      <c r="B6" s="46" t="s">
        <v>4</v>
      </c>
      <c r="C6" s="46" t="s">
        <v>4</v>
      </c>
      <c r="D6" s="41"/>
      <c r="E6" s="46" t="s">
        <v>22</v>
      </c>
      <c r="F6" s="46" t="s">
        <v>22</v>
      </c>
      <c r="G6" s="46" t="s">
        <v>22</v>
      </c>
      <c r="H6" s="48" t="s">
        <v>22</v>
      </c>
      <c r="I6" s="47" t="s">
        <v>4</v>
      </c>
    </row>
    <row r="7" customFormat="false" ht="12.75" hidden="false" customHeight="false" outlineLevel="0" collapsed="false">
      <c r="A7" s="49" t="n">
        <v>0</v>
      </c>
      <c r="B7" s="50" t="n">
        <f aca="false">A7/$C$3</f>
        <v>0</v>
      </c>
      <c r="C7" s="50" t="n">
        <f aca="false">($C$3-A7)/$C$3</f>
        <v>1</v>
      </c>
      <c r="D7" s="51"/>
      <c r="E7" s="49" t="n">
        <f aca="false">((B7*C7)/2)*$E$3*$C$3^2</f>
        <v>0</v>
      </c>
      <c r="F7" s="49" t="n">
        <f aca="false">IF(A7&lt;=$A$3,B7*($C$3-$A$3)*$F$3,C7*$A$3*$F$3)</f>
        <v>0</v>
      </c>
      <c r="G7" s="52" t="n">
        <f aca="false">IF(A7&lt;=$B$3,B7*($C$3-$B$3)*$G$3,C7*$B$3*$G$3)</f>
        <v>0</v>
      </c>
      <c r="H7" s="50" t="n">
        <f aca="false">E7+F7+G7</f>
        <v>0</v>
      </c>
      <c r="I7" s="53" t="n">
        <v>0</v>
      </c>
    </row>
    <row r="8" customFormat="false" ht="12.75" hidden="false" customHeight="false" outlineLevel="0" collapsed="false">
      <c r="A8" s="52" t="n">
        <f aca="false">$C$3/70+A7</f>
        <v>0.2</v>
      </c>
      <c r="B8" s="54" t="n">
        <f aca="false">A8/$C$3</f>
        <v>0.0142857142857143</v>
      </c>
      <c r="C8" s="54" t="n">
        <f aca="false">($C$3-A8)/$C$3</f>
        <v>0.985714285714286</v>
      </c>
      <c r="D8" s="51"/>
      <c r="E8" s="52" t="n">
        <f aca="false">((B8*C8)/2)*$E$3*$C$3^2</f>
        <v>158856.906</v>
      </c>
      <c r="F8" s="52" t="n">
        <f aca="false">IF(A8&lt;=$A$3,B8*($C$3-$A$3)*$F$3,C8*$A$3*$F$3)</f>
        <v>3428.57142857143</v>
      </c>
      <c r="G8" s="52" t="n">
        <f aca="false">IF(A8&lt;=$B$3,B8*($C$3-$B$3)*$G$3,C8*$B$3*$G$3)</f>
        <v>2142.85714285714</v>
      </c>
      <c r="H8" s="54" t="n">
        <f aca="false">E8+F8+G8</f>
        <v>164428.334571429</v>
      </c>
      <c r="I8" s="53" t="n">
        <f aca="false">$C$3/70+I7</f>
        <v>0.2</v>
      </c>
    </row>
    <row r="9" customFormat="false" ht="12.75" hidden="false" customHeight="false" outlineLevel="0" collapsed="false">
      <c r="A9" s="52" t="n">
        <f aca="false">$C$3/70+A8</f>
        <v>0.4</v>
      </c>
      <c r="B9" s="54" t="n">
        <f aca="false">A9/$C$3</f>
        <v>0.0285714285714286</v>
      </c>
      <c r="C9" s="54" t="n">
        <f aca="false">($C$3-A9)/$C$3</f>
        <v>0.971428571428571</v>
      </c>
      <c r="D9" s="51"/>
      <c r="E9" s="52" t="n">
        <f aca="false">((B9*C9)/2)*$E$3*$C$3^2</f>
        <v>313109.264</v>
      </c>
      <c r="F9" s="52" t="n">
        <f aca="false">IF(A9&lt;=$A$3,B9*($C$3-$A$3)*$F$3,C9*$A$3*$F$3)</f>
        <v>6857.14285714286</v>
      </c>
      <c r="G9" s="52" t="n">
        <f aca="false">IF(A9&lt;=$B$3,B9*($C$3-$B$3)*$G$3,C9*$B$3*$G$3)</f>
        <v>4285.71428571429</v>
      </c>
      <c r="H9" s="54" t="n">
        <f aca="false">E9+F9+G9</f>
        <v>324252.121142857</v>
      </c>
      <c r="I9" s="53" t="n">
        <f aca="false">$C$3/70+I8</f>
        <v>0.4</v>
      </c>
    </row>
    <row r="10" customFormat="false" ht="12.75" hidden="false" customHeight="false" outlineLevel="0" collapsed="false">
      <c r="A10" s="52" t="n">
        <f aca="false">$C$3/70+A9</f>
        <v>0.6</v>
      </c>
      <c r="B10" s="54" t="n">
        <f aca="false">A10/$C$3</f>
        <v>0.0428571428571429</v>
      </c>
      <c r="C10" s="54" t="n">
        <f aca="false">($C$3-A10)/$C$3</f>
        <v>0.957142857142857</v>
      </c>
      <c r="D10" s="51"/>
      <c r="E10" s="52" t="n">
        <f aca="false">((B10*C10)/2)*$E$3*$C$3^2</f>
        <v>462757.074</v>
      </c>
      <c r="F10" s="52" t="n">
        <f aca="false">IF(A10&lt;=$A$3,B10*($C$3-$A$3)*$F$3,C10*$A$3*$F$3)</f>
        <v>10285.7142857143</v>
      </c>
      <c r="G10" s="52" t="n">
        <f aca="false">IF(A10&lt;=$B$3,B10*($C$3-$B$3)*$G$3,C10*$B$3*$G$3)</f>
        <v>6428.57142857143</v>
      </c>
      <c r="H10" s="54" t="n">
        <f aca="false">E10+F10+G10</f>
        <v>479471.359714286</v>
      </c>
      <c r="I10" s="53" t="n">
        <f aca="false">$C$3/70+I9</f>
        <v>0.6</v>
      </c>
    </row>
    <row r="11" customFormat="false" ht="12.75" hidden="false" customHeight="false" outlineLevel="0" collapsed="false">
      <c r="A11" s="52" t="n">
        <f aca="false">$C$3/70+A10</f>
        <v>0.8</v>
      </c>
      <c r="B11" s="54" t="n">
        <f aca="false">A11/$C$3</f>
        <v>0.0571428571428571</v>
      </c>
      <c r="C11" s="54" t="n">
        <f aca="false">($C$3-A11)/$C$3</f>
        <v>0.942857142857143</v>
      </c>
      <c r="D11" s="51"/>
      <c r="E11" s="52" t="n">
        <f aca="false">((B11*C11)/2)*$E$3*$C$3^2</f>
        <v>607800.336</v>
      </c>
      <c r="F11" s="52" t="n">
        <f aca="false">IF(A11&lt;=$A$3,B11*($C$3-$A$3)*$F$3,C11*$A$3*$F$3)</f>
        <v>13714.2857142857</v>
      </c>
      <c r="G11" s="52" t="n">
        <f aca="false">IF(A11&lt;=$B$3,B11*($C$3-$B$3)*$G$3,C11*$B$3*$G$3)</f>
        <v>8571.42857142857</v>
      </c>
      <c r="H11" s="54" t="n">
        <f aca="false">E11+F11+G11</f>
        <v>630086.050285714</v>
      </c>
      <c r="I11" s="53" t="n">
        <f aca="false">$C$3/70+I10</f>
        <v>0.8</v>
      </c>
    </row>
    <row r="12" customFormat="false" ht="12.75" hidden="false" customHeight="false" outlineLevel="0" collapsed="false">
      <c r="A12" s="52" t="n">
        <f aca="false">$C$3/70+A11</f>
        <v>1</v>
      </c>
      <c r="B12" s="54" t="n">
        <f aca="false">A12/$C$3</f>
        <v>0.0714285714285714</v>
      </c>
      <c r="C12" s="54" t="n">
        <f aca="false">($C$3-A12)/$C$3</f>
        <v>0.928571428571429</v>
      </c>
      <c r="D12" s="51"/>
      <c r="E12" s="52" t="n">
        <f aca="false">((B12*C12)/2)*$E$3*$C$3^2</f>
        <v>748239.05</v>
      </c>
      <c r="F12" s="52" t="n">
        <f aca="false">IF(A12&lt;=$A$3,B12*($C$3-$A$3)*$F$3,C12*$A$3*$F$3)</f>
        <v>17142.8571428571</v>
      </c>
      <c r="G12" s="52" t="n">
        <f aca="false">IF(A12&lt;=$B$3,B12*($C$3-$B$3)*$G$3,C12*$B$3*$G$3)</f>
        <v>10714.2857142857</v>
      </c>
      <c r="H12" s="54" t="n">
        <f aca="false">E12+F12+G12</f>
        <v>776096.192857143</v>
      </c>
      <c r="I12" s="53" t="n">
        <f aca="false">$C$3/70+I11</f>
        <v>1</v>
      </c>
    </row>
    <row r="13" customFormat="false" ht="12.75" hidden="false" customHeight="false" outlineLevel="0" collapsed="false">
      <c r="A13" s="52" t="n">
        <f aca="false">$C$3/70+A12</f>
        <v>1.2</v>
      </c>
      <c r="B13" s="54" t="n">
        <f aca="false">A13/$C$3</f>
        <v>0.0857142857142857</v>
      </c>
      <c r="C13" s="54" t="n">
        <f aca="false">($C$3-A13)/$C$3</f>
        <v>0.914285714285714</v>
      </c>
      <c r="D13" s="51"/>
      <c r="E13" s="52" t="n">
        <f aca="false">((B13*C13)/2)*$E$3*$C$3^2</f>
        <v>884073.216</v>
      </c>
      <c r="F13" s="52" t="n">
        <f aca="false">IF(A13&lt;=$A$3,B13*($C$3-$A$3)*$F$3,C13*$A$3*$F$3)</f>
        <v>20571.4285714286</v>
      </c>
      <c r="G13" s="52" t="n">
        <f aca="false">IF(A13&lt;=$B$3,B13*($C$3-$B$3)*$G$3,C13*$B$3*$G$3)</f>
        <v>12857.1428571429</v>
      </c>
      <c r="H13" s="54" t="n">
        <f aca="false">E13+F13+G13</f>
        <v>917501.787428571</v>
      </c>
      <c r="I13" s="53" t="n">
        <f aca="false">$C$3/70+I12</f>
        <v>1.2</v>
      </c>
    </row>
    <row r="14" customFormat="false" ht="12.75" hidden="false" customHeight="false" outlineLevel="0" collapsed="false">
      <c r="A14" s="52" t="n">
        <f aca="false">$C$3/70+A13</f>
        <v>1.4</v>
      </c>
      <c r="B14" s="54" t="n">
        <f aca="false">A14/$C$3</f>
        <v>0.1</v>
      </c>
      <c r="C14" s="54" t="n">
        <f aca="false">($C$3-A14)/$C$3</f>
        <v>0.9</v>
      </c>
      <c r="D14" s="51"/>
      <c r="E14" s="52" t="n">
        <f aca="false">((B14*C14)/2)*$E$3*$C$3^2</f>
        <v>1015302.834</v>
      </c>
      <c r="F14" s="52" t="n">
        <f aca="false">IF(A14&lt;=$A$3,B14*($C$3-$A$3)*$F$3,C14*$A$3*$F$3)</f>
        <v>24000</v>
      </c>
      <c r="G14" s="52" t="n">
        <f aca="false">IF(A14&lt;=$B$3,B14*($C$3-$B$3)*$G$3,C14*$B$3*$G$3)</f>
        <v>15000</v>
      </c>
      <c r="H14" s="54" t="n">
        <f aca="false">E14+F14+G14</f>
        <v>1054302.834</v>
      </c>
      <c r="I14" s="53" t="n">
        <f aca="false">$C$3/70+I13</f>
        <v>1.4</v>
      </c>
    </row>
    <row r="15" customFormat="false" ht="12.75" hidden="false" customHeight="false" outlineLevel="0" collapsed="false">
      <c r="A15" s="52" t="n">
        <f aca="false">$C$3/70+A14</f>
        <v>1.6</v>
      </c>
      <c r="B15" s="54" t="n">
        <f aca="false">A15/$C$3</f>
        <v>0.114285714285714</v>
      </c>
      <c r="C15" s="54" t="n">
        <f aca="false">($C$3-A15)/$C$3</f>
        <v>0.885714285714286</v>
      </c>
      <c r="D15" s="51"/>
      <c r="E15" s="52" t="n">
        <f aca="false">((B15*C15)/2)*$E$3*$C$3^2</f>
        <v>1141927.904</v>
      </c>
      <c r="F15" s="52" t="n">
        <f aca="false">IF(A15&lt;=$A$3,B15*($C$3-$A$3)*$F$3,C15*$A$3*$F$3)</f>
        <v>27428.5714285714</v>
      </c>
      <c r="G15" s="52" t="n">
        <f aca="false">IF(A15&lt;=$B$3,B15*($C$3-$B$3)*$G$3,C15*$B$3*$G$3)</f>
        <v>17142.8571428571</v>
      </c>
      <c r="H15" s="54" t="n">
        <f aca="false">E15+F15+G15</f>
        <v>1186499.33257143</v>
      </c>
      <c r="I15" s="53" t="n">
        <f aca="false">$C$3/70+I14</f>
        <v>1.6</v>
      </c>
    </row>
    <row r="16" customFormat="false" ht="12.75" hidden="false" customHeight="false" outlineLevel="0" collapsed="false">
      <c r="A16" s="52" t="n">
        <f aca="false">$C$3/70+A15</f>
        <v>1.8</v>
      </c>
      <c r="B16" s="54" t="n">
        <f aca="false">A16/$C$3</f>
        <v>0.128571428571429</v>
      </c>
      <c r="C16" s="54" t="n">
        <f aca="false">($C$3-A16)/$C$3</f>
        <v>0.871428571428571</v>
      </c>
      <c r="D16" s="51"/>
      <c r="E16" s="52" t="n">
        <f aca="false">((B16*C16)/2)*$E$3*$C$3^2</f>
        <v>1263948.426</v>
      </c>
      <c r="F16" s="52" t="n">
        <f aca="false">IF(A16&lt;=$A$3,B16*($C$3-$A$3)*$F$3,C16*$A$3*$F$3)</f>
        <v>30857.1428571429</v>
      </c>
      <c r="G16" s="52" t="n">
        <f aca="false">IF(A16&lt;=$B$3,B16*($C$3-$B$3)*$G$3,C16*$B$3*$G$3)</f>
        <v>19285.7142857143</v>
      </c>
      <c r="H16" s="54" t="n">
        <f aca="false">E16+F16+G16</f>
        <v>1314091.28314286</v>
      </c>
      <c r="I16" s="53" t="n">
        <f aca="false">$C$3/70+I15</f>
        <v>1.8</v>
      </c>
    </row>
    <row r="17" customFormat="false" ht="12.75" hidden="false" customHeight="false" outlineLevel="0" collapsed="false">
      <c r="A17" s="52" t="n">
        <f aca="false">$C$3/70+A16</f>
        <v>2</v>
      </c>
      <c r="B17" s="54" t="n">
        <f aca="false">A17/$C$3</f>
        <v>0.142857142857143</v>
      </c>
      <c r="C17" s="54" t="n">
        <f aca="false">($C$3-A17)/$C$3</f>
        <v>0.857142857142857</v>
      </c>
      <c r="D17" s="51"/>
      <c r="E17" s="52" t="n">
        <f aca="false">((B17*C17)/2)*$E$3*$C$3^2</f>
        <v>1381364.4</v>
      </c>
      <c r="F17" s="52" t="n">
        <f aca="false">IF(A17&lt;=$A$3,B17*($C$3-$A$3)*$F$3,C17*$A$3*$F$3)</f>
        <v>34285.7142857143</v>
      </c>
      <c r="G17" s="52" t="n">
        <f aca="false">IF(A17&lt;=$B$3,B17*($C$3-$B$3)*$G$3,C17*$B$3*$G$3)</f>
        <v>21428.5714285714</v>
      </c>
      <c r="H17" s="54" t="n">
        <f aca="false">E17+F17+G17</f>
        <v>1437078.68571429</v>
      </c>
      <c r="I17" s="53" t="n">
        <f aca="false">$C$3/70+I16</f>
        <v>2</v>
      </c>
    </row>
    <row r="18" customFormat="false" ht="12.75" hidden="false" customHeight="false" outlineLevel="0" collapsed="false">
      <c r="A18" s="52" t="n">
        <f aca="false">$C$3/70+A17</f>
        <v>2.2</v>
      </c>
      <c r="B18" s="54" t="n">
        <f aca="false">A18/$C$3</f>
        <v>0.157142857142857</v>
      </c>
      <c r="C18" s="54" t="n">
        <f aca="false">($C$3-A18)/$C$3</f>
        <v>0.842857142857143</v>
      </c>
      <c r="D18" s="51"/>
      <c r="E18" s="52" t="n">
        <f aca="false">((B18*C18)/2)*$E$3*$C$3^2</f>
        <v>1494175.826</v>
      </c>
      <c r="F18" s="52" t="n">
        <f aca="false">IF(A18&lt;=$A$3,B18*($C$3-$A$3)*$F$3,C18*$A$3*$F$3)</f>
        <v>33714.2857142857</v>
      </c>
      <c r="G18" s="52" t="n">
        <f aca="false">IF(A18&lt;=$B$3,B18*($C$3-$B$3)*$G$3,C18*$B$3*$G$3)</f>
        <v>23571.4285714286</v>
      </c>
      <c r="H18" s="54" t="n">
        <f aca="false">E18+F18+G18</f>
        <v>1551461.54028571</v>
      </c>
      <c r="I18" s="53" t="n">
        <f aca="false">$C$3/70+I17</f>
        <v>2.2</v>
      </c>
    </row>
    <row r="19" customFormat="false" ht="12.75" hidden="false" customHeight="false" outlineLevel="0" collapsed="false">
      <c r="A19" s="52" t="n">
        <f aca="false">$C$3/70+A18</f>
        <v>2.4</v>
      </c>
      <c r="B19" s="54" t="n">
        <f aca="false">A19/$C$3</f>
        <v>0.171428571428571</v>
      </c>
      <c r="C19" s="54" t="n">
        <f aca="false">($C$3-A19)/$C$3</f>
        <v>0.828571428571429</v>
      </c>
      <c r="D19" s="51"/>
      <c r="E19" s="52" t="n">
        <f aca="false">((B19*C19)/2)*$E$3*$C$3^2</f>
        <v>1602382.704</v>
      </c>
      <c r="F19" s="52" t="n">
        <f aca="false">IF(A19&lt;=$A$3,B19*($C$3-$A$3)*$F$3,C19*$A$3*$F$3)</f>
        <v>33142.8571428571</v>
      </c>
      <c r="G19" s="52" t="n">
        <f aca="false">IF(A19&lt;=$B$3,B19*($C$3-$B$3)*$G$3,C19*$B$3*$G$3)</f>
        <v>25714.2857142857</v>
      </c>
      <c r="H19" s="54" t="n">
        <f aca="false">E19+F19+G19</f>
        <v>1661239.84685714</v>
      </c>
      <c r="I19" s="53" t="n">
        <f aca="false">$C$3/70+I18</f>
        <v>2.4</v>
      </c>
    </row>
    <row r="20" customFormat="false" ht="12.75" hidden="false" customHeight="false" outlineLevel="0" collapsed="false">
      <c r="A20" s="52" t="n">
        <f aca="false">$C$3/70+A19</f>
        <v>2.6</v>
      </c>
      <c r="B20" s="54" t="n">
        <f aca="false">A20/$C$3</f>
        <v>0.185714285714286</v>
      </c>
      <c r="C20" s="54" t="n">
        <f aca="false">($C$3-A20)/$C$3</f>
        <v>0.814285714285714</v>
      </c>
      <c r="D20" s="51"/>
      <c r="E20" s="52" t="n">
        <f aca="false">((B20*C20)/2)*$E$3*$C$3^2</f>
        <v>1705985.034</v>
      </c>
      <c r="F20" s="52" t="n">
        <f aca="false">IF(A20&lt;=$A$3,B20*($C$3-$A$3)*$F$3,C20*$A$3*$F$3)</f>
        <v>32571.4285714286</v>
      </c>
      <c r="G20" s="52" t="n">
        <f aca="false">IF(A20&lt;=$B$3,B20*($C$3-$B$3)*$G$3,C20*$B$3*$G$3)</f>
        <v>27857.1428571429</v>
      </c>
      <c r="H20" s="54" t="n">
        <f aca="false">E20+F20+G20</f>
        <v>1766413.60542857</v>
      </c>
      <c r="I20" s="53" t="n">
        <f aca="false">$C$3/70+I19</f>
        <v>2.6</v>
      </c>
    </row>
    <row r="21" customFormat="false" ht="12.75" hidden="false" customHeight="false" outlineLevel="0" collapsed="false">
      <c r="A21" s="52" t="n">
        <f aca="false">$C$3/70+A20</f>
        <v>2.8</v>
      </c>
      <c r="B21" s="54" t="n">
        <f aca="false">A21/$C$3</f>
        <v>0.2</v>
      </c>
      <c r="C21" s="54" t="n">
        <f aca="false">($C$3-A21)/$C$3</f>
        <v>0.8</v>
      </c>
      <c r="D21" s="51"/>
      <c r="E21" s="52" t="n">
        <f aca="false">((B21*C21)/2)*$E$3*$C$3^2</f>
        <v>1804982.816</v>
      </c>
      <c r="F21" s="52" t="n">
        <f aca="false">IF(A21&lt;=$A$3,B21*($C$3-$A$3)*$F$3,C21*$A$3*$F$3)</f>
        <v>32000</v>
      </c>
      <c r="G21" s="52" t="n">
        <f aca="false">IF(A21&lt;=$B$3,B21*($C$3-$B$3)*$G$3,C21*$B$3*$G$3)</f>
        <v>30000</v>
      </c>
      <c r="H21" s="54" t="n">
        <f aca="false">E21+F21+G21</f>
        <v>1866982.816</v>
      </c>
      <c r="I21" s="53" t="n">
        <f aca="false">$C$3/70+I20</f>
        <v>2.8</v>
      </c>
    </row>
    <row r="22" customFormat="false" ht="12.75" hidden="false" customHeight="false" outlineLevel="0" collapsed="false">
      <c r="A22" s="52" t="n">
        <f aca="false">$C$3/70+A21</f>
        <v>3</v>
      </c>
      <c r="B22" s="54" t="n">
        <f aca="false">A22/$C$3</f>
        <v>0.214285714285714</v>
      </c>
      <c r="C22" s="54" t="n">
        <f aca="false">($C$3-A22)/$C$3</f>
        <v>0.785714285714286</v>
      </c>
      <c r="D22" s="51"/>
      <c r="E22" s="52" t="n">
        <f aca="false">((B22*C22)/2)*$E$3*$C$3^2</f>
        <v>1899376.05</v>
      </c>
      <c r="F22" s="52" t="n">
        <f aca="false">IF(A22&lt;=$A$3,B22*($C$3-$A$3)*$F$3,C22*$A$3*$F$3)</f>
        <v>31428.5714285714</v>
      </c>
      <c r="G22" s="52" t="n">
        <f aca="false">IF(A22&lt;=$B$3,B22*($C$3-$B$3)*$G$3,C22*$B$3*$G$3)</f>
        <v>32142.8571428571</v>
      </c>
      <c r="H22" s="54" t="n">
        <f aca="false">E22+F22+G22</f>
        <v>1962947.47857143</v>
      </c>
      <c r="I22" s="53" t="n">
        <f aca="false">$C$3/70+I21</f>
        <v>3</v>
      </c>
    </row>
    <row r="23" customFormat="false" ht="12.75" hidden="false" customHeight="false" outlineLevel="0" collapsed="false">
      <c r="A23" s="52" t="n">
        <f aca="false">$C$3/70+A22</f>
        <v>3.2</v>
      </c>
      <c r="B23" s="54" t="n">
        <f aca="false">A23/$C$3</f>
        <v>0.228571428571429</v>
      </c>
      <c r="C23" s="54" t="n">
        <f aca="false">($C$3-A23)/$C$3</f>
        <v>0.771428571428571</v>
      </c>
      <c r="D23" s="51"/>
      <c r="E23" s="52" t="n">
        <f aca="false">((B23*C23)/2)*$E$3*$C$3^2</f>
        <v>1989164.736</v>
      </c>
      <c r="F23" s="52" t="n">
        <f aca="false">IF(A23&lt;=$A$3,B23*($C$3-$A$3)*$F$3,C23*$A$3*$F$3)</f>
        <v>30857.1428571429</v>
      </c>
      <c r="G23" s="52" t="n">
        <f aca="false">IF(A23&lt;=$B$3,B23*($C$3-$B$3)*$G$3,C23*$B$3*$G$3)</f>
        <v>34285.7142857143</v>
      </c>
      <c r="H23" s="54" t="n">
        <f aca="false">E23+F23+G23</f>
        <v>2054307.59314286</v>
      </c>
      <c r="I23" s="53" t="n">
        <f aca="false">$C$3/70+I22</f>
        <v>3.2</v>
      </c>
    </row>
    <row r="24" customFormat="false" ht="12.75" hidden="false" customHeight="false" outlineLevel="0" collapsed="false">
      <c r="A24" s="52" t="n">
        <f aca="false">$C$3/70+A23</f>
        <v>3.4</v>
      </c>
      <c r="B24" s="54" t="n">
        <f aca="false">A24/$C$3</f>
        <v>0.242857142857143</v>
      </c>
      <c r="C24" s="54" t="n">
        <f aca="false">($C$3-A24)/$C$3</f>
        <v>0.757142857142857</v>
      </c>
      <c r="D24" s="51"/>
      <c r="E24" s="52" t="n">
        <f aca="false">((B24*C24)/2)*$E$3*$C$3^2</f>
        <v>2074348.874</v>
      </c>
      <c r="F24" s="52" t="n">
        <f aca="false">IF(A24&lt;=$A$3,B24*($C$3-$A$3)*$F$3,C24*$A$3*$F$3)</f>
        <v>30285.7142857143</v>
      </c>
      <c r="G24" s="52" t="n">
        <f aca="false">IF(A24&lt;=$B$3,B24*($C$3-$B$3)*$G$3,C24*$B$3*$G$3)</f>
        <v>36428.5714285714</v>
      </c>
      <c r="H24" s="54" t="n">
        <f aca="false">E24+F24+G24</f>
        <v>2141063.15971429</v>
      </c>
      <c r="I24" s="53" t="n">
        <f aca="false">$C$3/70+I23</f>
        <v>3.4</v>
      </c>
    </row>
    <row r="25" customFormat="false" ht="12.75" hidden="false" customHeight="false" outlineLevel="0" collapsed="false">
      <c r="A25" s="52" t="n">
        <f aca="false">$C$3/70+A24</f>
        <v>3.6</v>
      </c>
      <c r="B25" s="54" t="n">
        <f aca="false">A25/$C$3</f>
        <v>0.257142857142857</v>
      </c>
      <c r="C25" s="54" t="n">
        <f aca="false">($C$3-A25)/$C$3</f>
        <v>0.742857142857143</v>
      </c>
      <c r="D25" s="51"/>
      <c r="E25" s="52" t="n">
        <f aca="false">((B25*C25)/2)*$E$3*$C$3^2</f>
        <v>2154928.464</v>
      </c>
      <c r="F25" s="52" t="n">
        <f aca="false">IF(A25&lt;=$A$3,B25*($C$3-$A$3)*$F$3,C25*$A$3*$F$3)</f>
        <v>29714.2857142857</v>
      </c>
      <c r="G25" s="52" t="n">
        <f aca="false">IF(A25&lt;=$B$3,B25*($C$3-$B$3)*$G$3,C25*$B$3*$G$3)</f>
        <v>38571.4285714286</v>
      </c>
      <c r="H25" s="54" t="n">
        <f aca="false">E25+F25+G25</f>
        <v>2223214.17828571</v>
      </c>
      <c r="I25" s="53" t="n">
        <f aca="false">$C$3/70+I24</f>
        <v>3.6</v>
      </c>
    </row>
    <row r="26" customFormat="false" ht="12.75" hidden="false" customHeight="false" outlineLevel="0" collapsed="false">
      <c r="A26" s="52" t="n">
        <f aca="false">$C$3/70+A25</f>
        <v>3.8</v>
      </c>
      <c r="B26" s="54" t="n">
        <f aca="false">A26/$C$3</f>
        <v>0.271428571428571</v>
      </c>
      <c r="C26" s="54" t="n">
        <f aca="false">($C$3-A26)/$C$3</f>
        <v>0.728571428571429</v>
      </c>
      <c r="D26" s="51"/>
      <c r="E26" s="52" t="n">
        <f aca="false">((B26*C26)/2)*$E$3*$C$3^2</f>
        <v>2230903.506</v>
      </c>
      <c r="F26" s="52" t="n">
        <f aca="false">IF(A26&lt;=$A$3,B26*($C$3-$A$3)*$F$3,C26*$A$3*$F$3)</f>
        <v>29142.8571428571</v>
      </c>
      <c r="G26" s="52" t="n">
        <f aca="false">IF(A26&lt;=$B$3,B26*($C$3-$B$3)*$G$3,C26*$B$3*$G$3)</f>
        <v>40714.2857142857</v>
      </c>
      <c r="H26" s="54" t="n">
        <f aca="false">E26+F26+G26</f>
        <v>2300760.64885714</v>
      </c>
      <c r="I26" s="53" t="n">
        <f aca="false">$C$3/70+I25</f>
        <v>3.8</v>
      </c>
    </row>
    <row r="27" customFormat="false" ht="12.75" hidden="false" customHeight="false" outlineLevel="0" collapsed="false">
      <c r="A27" s="52" t="n">
        <f aca="false">$C$3/70+A26</f>
        <v>4</v>
      </c>
      <c r="B27" s="54" t="n">
        <f aca="false">A27/$C$3</f>
        <v>0.285714285714286</v>
      </c>
      <c r="C27" s="54" t="n">
        <f aca="false">($C$3-A27)/$C$3</f>
        <v>0.714285714285714</v>
      </c>
      <c r="D27" s="51"/>
      <c r="E27" s="52" t="n">
        <f aca="false">((B27*C27)/2)*$E$3*$C$3^2</f>
        <v>2302274</v>
      </c>
      <c r="F27" s="52" t="n">
        <f aca="false">IF(A27&lt;=$A$3,B27*($C$3-$A$3)*$F$3,C27*$A$3*$F$3)</f>
        <v>28571.4285714286</v>
      </c>
      <c r="G27" s="52" t="n">
        <f aca="false">IF(A27&lt;=$B$3,B27*($C$3-$B$3)*$G$3,C27*$B$3*$G$3)</f>
        <v>42857.1428571429</v>
      </c>
      <c r="H27" s="54" t="n">
        <f aca="false">E27+F27+G27</f>
        <v>2373702.57142857</v>
      </c>
      <c r="I27" s="53" t="n">
        <f aca="false">$C$3/70+I26</f>
        <v>4</v>
      </c>
    </row>
    <row r="28" customFormat="false" ht="12.75" hidden="false" customHeight="false" outlineLevel="0" collapsed="false">
      <c r="A28" s="52" t="n">
        <f aca="false">$C$3/70+A27</f>
        <v>4.2</v>
      </c>
      <c r="B28" s="54" t="n">
        <f aca="false">A28/$C$3</f>
        <v>0.3</v>
      </c>
      <c r="C28" s="54" t="n">
        <f aca="false">($C$3-A28)/$C$3</f>
        <v>0.7</v>
      </c>
      <c r="D28" s="51"/>
      <c r="E28" s="52" t="n">
        <f aca="false">((B28*C28)/2)*$E$3*$C$3^2</f>
        <v>2369039.946</v>
      </c>
      <c r="F28" s="52" t="n">
        <f aca="false">IF(A28&lt;=$A$3,B28*($C$3-$A$3)*$F$3,C28*$A$3*$F$3)</f>
        <v>28000</v>
      </c>
      <c r="G28" s="52" t="n">
        <f aca="false">IF(A28&lt;=$B$3,B28*($C$3-$B$3)*$G$3,C28*$B$3*$G$3)</f>
        <v>45000</v>
      </c>
      <c r="H28" s="54" t="n">
        <f aca="false">E28+F28+G28</f>
        <v>2442039.946</v>
      </c>
      <c r="I28" s="53" t="n">
        <f aca="false">$C$3/70+I27</f>
        <v>4.2</v>
      </c>
    </row>
    <row r="29" customFormat="false" ht="12.75" hidden="false" customHeight="false" outlineLevel="0" collapsed="false">
      <c r="A29" s="52" t="n">
        <f aca="false">$C$3/70+A28</f>
        <v>4.4</v>
      </c>
      <c r="B29" s="54" t="n">
        <f aca="false">A29/$C$3</f>
        <v>0.314285714285714</v>
      </c>
      <c r="C29" s="54" t="n">
        <f aca="false">($C$3-A29)/$C$3</f>
        <v>0.685714285714286</v>
      </c>
      <c r="D29" s="51"/>
      <c r="E29" s="52" t="n">
        <f aca="false">((B29*C29)/2)*$E$3*$C$3^2</f>
        <v>2431201.344</v>
      </c>
      <c r="F29" s="52" t="n">
        <f aca="false">IF(A29&lt;=$A$3,B29*($C$3-$A$3)*$F$3,C29*$A$3*$F$3)</f>
        <v>27428.5714285714</v>
      </c>
      <c r="G29" s="52" t="n">
        <f aca="false">IF(A29&lt;=$B$3,B29*($C$3-$B$3)*$G$3,C29*$B$3*$G$3)</f>
        <v>47142.8571428572</v>
      </c>
      <c r="H29" s="54" t="n">
        <f aca="false">E29+F29+G29</f>
        <v>2505772.77257143</v>
      </c>
      <c r="I29" s="53" t="n">
        <f aca="false">$C$3/70+I28</f>
        <v>4.4</v>
      </c>
    </row>
    <row r="30" customFormat="false" ht="12.75" hidden="false" customHeight="false" outlineLevel="0" collapsed="false">
      <c r="A30" s="52" t="n">
        <f aca="false">$C$3/70+A29</f>
        <v>4.6</v>
      </c>
      <c r="B30" s="54" t="n">
        <f aca="false">A30/$C$3</f>
        <v>0.328571428571429</v>
      </c>
      <c r="C30" s="54" t="n">
        <f aca="false">($C$3-A30)/$C$3</f>
        <v>0.671428571428571</v>
      </c>
      <c r="D30" s="51"/>
      <c r="E30" s="52" t="n">
        <f aca="false">((B30*C30)/2)*$E$3*$C$3^2</f>
        <v>2488758.194</v>
      </c>
      <c r="F30" s="52" t="n">
        <f aca="false">IF(A30&lt;=$A$3,B30*($C$3-$A$3)*$F$3,C30*$A$3*$F$3)</f>
        <v>26857.1428571429</v>
      </c>
      <c r="G30" s="52" t="n">
        <f aca="false">IF(A30&lt;=$B$3,B30*($C$3-$B$3)*$G$3,C30*$B$3*$G$3)</f>
        <v>49285.7142857143</v>
      </c>
      <c r="H30" s="54" t="n">
        <f aca="false">E30+F30+G30</f>
        <v>2564901.05114286</v>
      </c>
      <c r="I30" s="53" t="n">
        <f aca="false">$C$3/70+I29</f>
        <v>4.6</v>
      </c>
    </row>
    <row r="31" customFormat="false" ht="12.75" hidden="false" customHeight="false" outlineLevel="0" collapsed="false">
      <c r="A31" s="52" t="n">
        <f aca="false">$C$3/70+A30</f>
        <v>4.8</v>
      </c>
      <c r="B31" s="54" t="n">
        <f aca="false">A31/$C$3</f>
        <v>0.342857142857143</v>
      </c>
      <c r="C31" s="54" t="n">
        <f aca="false">($C$3-A31)/$C$3</f>
        <v>0.657142857142857</v>
      </c>
      <c r="D31" s="51"/>
      <c r="E31" s="52" t="n">
        <f aca="false">((B31*C31)/2)*$E$3*$C$3^2</f>
        <v>2541710.496</v>
      </c>
      <c r="F31" s="52" t="n">
        <f aca="false">IF(A31&lt;=$A$3,B31*($C$3-$A$3)*$F$3,C31*$A$3*$F$3)</f>
        <v>26285.7142857143</v>
      </c>
      <c r="G31" s="52" t="n">
        <f aca="false">IF(A31&lt;=$B$3,B31*($C$3-$B$3)*$G$3,C31*$B$3*$G$3)</f>
        <v>51428.5714285714</v>
      </c>
      <c r="H31" s="54" t="n">
        <f aca="false">E31+F31+G31</f>
        <v>2619424.78171429</v>
      </c>
      <c r="I31" s="53" t="n">
        <f aca="false">$C$3/70+I30</f>
        <v>4.8</v>
      </c>
    </row>
    <row r="32" customFormat="false" ht="12.75" hidden="false" customHeight="false" outlineLevel="0" collapsed="false">
      <c r="A32" s="52" t="n">
        <f aca="false">$C$3/70+A31</f>
        <v>5</v>
      </c>
      <c r="B32" s="54" t="n">
        <f aca="false">A32/$C$3</f>
        <v>0.357142857142857</v>
      </c>
      <c r="C32" s="54" t="n">
        <f aca="false">($C$3-A32)/$C$3</f>
        <v>0.642857142857143</v>
      </c>
      <c r="D32" s="51"/>
      <c r="E32" s="52" t="n">
        <f aca="false">((B32*C32)/2)*$E$3*$C$3^2</f>
        <v>2590058.25</v>
      </c>
      <c r="F32" s="52" t="n">
        <f aca="false">IF(A32&lt;=$A$3,B32*($C$3-$A$3)*$F$3,C32*$A$3*$F$3)</f>
        <v>25714.2857142857</v>
      </c>
      <c r="G32" s="52" t="n">
        <f aca="false">IF(A32&lt;=$B$3,B32*($C$3-$B$3)*$G$3,C32*$B$3*$G$3)</f>
        <v>53571.4285714286</v>
      </c>
      <c r="H32" s="54" t="n">
        <f aca="false">E32+F32+G32</f>
        <v>2669343.96428571</v>
      </c>
      <c r="I32" s="53" t="n">
        <f aca="false">$C$3/70+I31</f>
        <v>5</v>
      </c>
    </row>
    <row r="33" customFormat="false" ht="12.75" hidden="false" customHeight="false" outlineLevel="0" collapsed="false">
      <c r="A33" s="52" t="n">
        <f aca="false">$C$3/70+A32</f>
        <v>5.2</v>
      </c>
      <c r="B33" s="54" t="n">
        <f aca="false">A33/$C$3</f>
        <v>0.371428571428572</v>
      </c>
      <c r="C33" s="54" t="n">
        <f aca="false">($C$3-A33)/$C$3</f>
        <v>0.628571428571428</v>
      </c>
      <c r="D33" s="51"/>
      <c r="E33" s="52" t="n">
        <f aca="false">((B33*C33)/2)*$E$3*$C$3^2</f>
        <v>2633801.456</v>
      </c>
      <c r="F33" s="52" t="n">
        <f aca="false">IF(A33&lt;=$A$3,B33*($C$3-$A$3)*$F$3,C33*$A$3*$F$3)</f>
        <v>25142.8571428571</v>
      </c>
      <c r="G33" s="52" t="n">
        <f aca="false">IF(A33&lt;=$B$3,B33*($C$3-$B$3)*$G$3,C33*$B$3*$G$3)</f>
        <v>55714.2857142857</v>
      </c>
      <c r="H33" s="54" t="n">
        <f aca="false">E33+F33+G33</f>
        <v>2714658.59885714</v>
      </c>
      <c r="I33" s="53" t="n">
        <f aca="false">$C$3/70+I32</f>
        <v>5.2</v>
      </c>
    </row>
    <row r="34" customFormat="false" ht="12.75" hidden="false" customHeight="false" outlineLevel="0" collapsed="false">
      <c r="A34" s="52" t="n">
        <f aca="false">$C$3/70+A33</f>
        <v>5.4</v>
      </c>
      <c r="B34" s="54" t="n">
        <f aca="false">A34/$C$3</f>
        <v>0.385714285714286</v>
      </c>
      <c r="C34" s="54" t="n">
        <f aca="false">($C$3-A34)/$C$3</f>
        <v>0.614285714285714</v>
      </c>
      <c r="D34" s="51"/>
      <c r="E34" s="52" t="n">
        <f aca="false">((B34*C34)/2)*$E$3*$C$3^2</f>
        <v>2672940.114</v>
      </c>
      <c r="F34" s="52" t="n">
        <f aca="false">IF(A34&lt;=$A$3,B34*($C$3-$A$3)*$F$3,C34*$A$3*$F$3)</f>
        <v>24571.4285714286</v>
      </c>
      <c r="G34" s="52" t="n">
        <f aca="false">IF(A34&lt;=$B$3,B34*($C$3-$B$3)*$G$3,C34*$B$3*$G$3)</f>
        <v>57857.1428571429</v>
      </c>
      <c r="H34" s="54" t="n">
        <f aca="false">E34+F34+G34</f>
        <v>2755368.68542857</v>
      </c>
      <c r="I34" s="53" t="n">
        <f aca="false">$C$3/70+I33</f>
        <v>5.4</v>
      </c>
    </row>
    <row r="35" customFormat="false" ht="12.75" hidden="false" customHeight="false" outlineLevel="0" collapsed="false">
      <c r="A35" s="52" t="n">
        <f aca="false">$C$3/70+A34</f>
        <v>5.6</v>
      </c>
      <c r="B35" s="54" t="n">
        <f aca="false">A35/$C$3</f>
        <v>0.4</v>
      </c>
      <c r="C35" s="54" t="n">
        <f aca="false">($C$3-A35)/$C$3</f>
        <v>0.6</v>
      </c>
      <c r="D35" s="51"/>
      <c r="E35" s="52" t="n">
        <f aca="false">((B35*C35)/2)*$E$3*$C$3^2</f>
        <v>2707474.224</v>
      </c>
      <c r="F35" s="52" t="n">
        <f aca="false">IF(A35&lt;=$A$3,B35*($C$3-$A$3)*$F$3,C35*$A$3*$F$3)</f>
        <v>24000</v>
      </c>
      <c r="G35" s="52" t="n">
        <f aca="false">IF(A35&lt;=$B$3,B35*($C$3-$B$3)*$G$3,C35*$B$3*$G$3)</f>
        <v>60000</v>
      </c>
      <c r="H35" s="54" t="n">
        <f aca="false">E35+F35+G35</f>
        <v>2791474.224</v>
      </c>
      <c r="I35" s="53" t="n">
        <f aca="false">$C$3/70+I34</f>
        <v>5.6</v>
      </c>
    </row>
    <row r="36" customFormat="false" ht="12.75" hidden="false" customHeight="false" outlineLevel="0" collapsed="false">
      <c r="A36" s="52" t="n">
        <f aca="false">$C$3/70+A35</f>
        <v>5.8</v>
      </c>
      <c r="B36" s="54" t="n">
        <f aca="false">A36/$C$3</f>
        <v>0.414285714285714</v>
      </c>
      <c r="C36" s="54" t="n">
        <f aca="false">($C$3-A36)/$C$3</f>
        <v>0.585714285714286</v>
      </c>
      <c r="D36" s="51"/>
      <c r="E36" s="52" t="n">
        <f aca="false">((B36*C36)/2)*$E$3*$C$3^2</f>
        <v>2737403.786</v>
      </c>
      <c r="F36" s="52" t="n">
        <f aca="false">IF(A36&lt;=$A$3,B36*($C$3-$A$3)*$F$3,C36*$A$3*$F$3)</f>
        <v>23428.5714285714</v>
      </c>
      <c r="G36" s="52" t="n">
        <f aca="false">IF(A36&lt;=$B$3,B36*($C$3-$B$3)*$G$3,C36*$B$3*$G$3)</f>
        <v>62142.8571428572</v>
      </c>
      <c r="H36" s="54" t="n">
        <f aca="false">E36+F36+G36</f>
        <v>2822975.21457143</v>
      </c>
      <c r="I36" s="53" t="n">
        <f aca="false">$C$3/70+I35</f>
        <v>5.8</v>
      </c>
    </row>
    <row r="37" customFormat="false" ht="12.75" hidden="false" customHeight="false" outlineLevel="0" collapsed="false">
      <c r="A37" s="52" t="n">
        <f aca="false">$C$3/70+A36</f>
        <v>6</v>
      </c>
      <c r="B37" s="54" t="n">
        <f aca="false">A37/$C$3</f>
        <v>0.428571428571429</v>
      </c>
      <c r="C37" s="54" t="n">
        <f aca="false">($C$3-A37)/$C$3</f>
        <v>0.571428571428571</v>
      </c>
      <c r="D37" s="51"/>
      <c r="E37" s="52" t="n">
        <f aca="false">((B37*C37)/2)*$E$3*$C$3^2</f>
        <v>2762728.8</v>
      </c>
      <c r="F37" s="52" t="n">
        <f aca="false">IF(A37&lt;=$A$3,B37*($C$3-$A$3)*$F$3,C37*$A$3*$F$3)</f>
        <v>22857.1428571429</v>
      </c>
      <c r="G37" s="52" t="n">
        <f aca="false">IF(A37&lt;=$B$3,B37*($C$3-$B$3)*$G$3,C37*$B$3*$G$3)</f>
        <v>64285.7142857143</v>
      </c>
      <c r="H37" s="54" t="n">
        <f aca="false">E37+F37+G37</f>
        <v>2849871.65714286</v>
      </c>
      <c r="I37" s="53" t="n">
        <f aca="false">$C$3/70+I36</f>
        <v>6</v>
      </c>
    </row>
    <row r="38" customFormat="false" ht="12.75" hidden="false" customHeight="false" outlineLevel="0" collapsed="false">
      <c r="A38" s="52" t="n">
        <f aca="false">$C$3/70+A37</f>
        <v>6.2</v>
      </c>
      <c r="B38" s="54" t="n">
        <f aca="false">A38/$C$3</f>
        <v>0.442857142857143</v>
      </c>
      <c r="C38" s="54" t="n">
        <f aca="false">($C$3-A38)/$C$3</f>
        <v>0.557142857142857</v>
      </c>
      <c r="D38" s="51"/>
      <c r="E38" s="52" t="n">
        <f aca="false">((B38*C38)/2)*$E$3*$C$3^2</f>
        <v>2783449.266</v>
      </c>
      <c r="F38" s="52" t="n">
        <f aca="false">IF(A38&lt;=$A$3,B38*($C$3-$A$3)*$F$3,C38*$A$3*$F$3)</f>
        <v>22285.7142857143</v>
      </c>
      <c r="G38" s="52" t="n">
        <f aca="false">IF(A38&lt;=$B$3,B38*($C$3-$B$3)*$G$3,C38*$B$3*$G$3)</f>
        <v>66428.5714285715</v>
      </c>
      <c r="H38" s="54" t="n">
        <f aca="false">E38+F38+G38</f>
        <v>2872163.55171429</v>
      </c>
      <c r="I38" s="53" t="n">
        <f aca="false">$C$3/70+I37</f>
        <v>6.2</v>
      </c>
    </row>
    <row r="39" customFormat="false" ht="12.75" hidden="false" customHeight="false" outlineLevel="0" collapsed="false">
      <c r="A39" s="52" t="n">
        <f aca="false">$C$3/70+A38</f>
        <v>6.4</v>
      </c>
      <c r="B39" s="54" t="n">
        <f aca="false">A39/$C$3</f>
        <v>0.457142857142857</v>
      </c>
      <c r="C39" s="54" t="n">
        <f aca="false">($C$3-A39)/$C$3</f>
        <v>0.542857142857143</v>
      </c>
      <c r="D39" s="51"/>
      <c r="E39" s="52" t="n">
        <f aca="false">((B39*C39)/2)*$E$3*$C$3^2</f>
        <v>2799565.184</v>
      </c>
      <c r="F39" s="52" t="n">
        <f aca="false">IF(A39&lt;=$A$3,B39*($C$3-$A$3)*$F$3,C39*$A$3*$F$3)</f>
        <v>21714.2857142857</v>
      </c>
      <c r="G39" s="52" t="n">
        <f aca="false">IF(A39&lt;=$B$3,B39*($C$3-$B$3)*$G$3,C39*$B$3*$G$3)</f>
        <v>68571.4285714286</v>
      </c>
      <c r="H39" s="54" t="n">
        <f aca="false">E39+F39+G39</f>
        <v>2889850.89828571</v>
      </c>
      <c r="I39" s="53" t="n">
        <f aca="false">$C$3/70+I38</f>
        <v>6.4</v>
      </c>
    </row>
    <row r="40" customFormat="false" ht="12.75" hidden="false" customHeight="false" outlineLevel="0" collapsed="false">
      <c r="A40" s="52" t="n">
        <f aca="false">$C$3/70+A39</f>
        <v>6.6</v>
      </c>
      <c r="B40" s="54" t="n">
        <f aca="false">A40/$C$3</f>
        <v>0.471428571428572</v>
      </c>
      <c r="C40" s="54" t="n">
        <f aca="false">($C$3-A40)/$C$3</f>
        <v>0.528571428571428</v>
      </c>
      <c r="D40" s="51"/>
      <c r="E40" s="52" t="n">
        <f aca="false">((B40*C40)/2)*$E$3*$C$3^2</f>
        <v>2811076.554</v>
      </c>
      <c r="F40" s="52" t="n">
        <f aca="false">IF(A40&lt;=$A$3,B40*($C$3-$A$3)*$F$3,C40*$A$3*$F$3)</f>
        <v>21142.8571428571</v>
      </c>
      <c r="G40" s="52" t="n">
        <f aca="false">IF(A40&lt;=$B$3,B40*($C$3-$B$3)*$G$3,C40*$B$3*$G$3)</f>
        <v>68714.2857142857</v>
      </c>
      <c r="H40" s="54" t="n">
        <f aca="false">E40+F40+G40</f>
        <v>2900933.69685714</v>
      </c>
      <c r="I40" s="53" t="n">
        <f aca="false">$C$3/70+I39</f>
        <v>6.6</v>
      </c>
    </row>
    <row r="41" customFormat="false" ht="12.75" hidden="false" customHeight="false" outlineLevel="0" collapsed="false">
      <c r="A41" s="52" t="n">
        <f aca="false">$C$3/70+A40</f>
        <v>6.8</v>
      </c>
      <c r="B41" s="54" t="n">
        <f aca="false">A41/$C$3</f>
        <v>0.485714285714286</v>
      </c>
      <c r="C41" s="54" t="n">
        <f aca="false">($C$3-A41)/$C$3</f>
        <v>0.514285714285714</v>
      </c>
      <c r="D41" s="51"/>
      <c r="E41" s="52" t="n">
        <f aca="false">((B41*C41)/2)*$E$3*$C$3^2</f>
        <v>2817983.376</v>
      </c>
      <c r="F41" s="52" t="n">
        <f aca="false">IF(A41&lt;=$A$3,B41*($C$3-$A$3)*$F$3,C41*$A$3*$F$3)</f>
        <v>20571.4285714286</v>
      </c>
      <c r="G41" s="52" t="n">
        <f aca="false">IF(A41&lt;=$B$3,B41*($C$3-$B$3)*$G$3,C41*$B$3*$G$3)</f>
        <v>66857.1428571428</v>
      </c>
      <c r="H41" s="54" t="n">
        <f aca="false">E41+F41+G41</f>
        <v>2905411.94742857</v>
      </c>
      <c r="I41" s="53" t="n">
        <f aca="false">$C$3/70+I40</f>
        <v>6.8</v>
      </c>
    </row>
    <row r="42" customFormat="false" ht="12.75" hidden="false" customHeight="false" outlineLevel="0" collapsed="false">
      <c r="A42" s="52" t="n">
        <f aca="false">$C$3/70+A41</f>
        <v>7</v>
      </c>
      <c r="B42" s="54" t="n">
        <f aca="false">A42/$C$3</f>
        <v>0.5</v>
      </c>
      <c r="C42" s="54" t="n">
        <f aca="false">($C$3-A42)/$C$3</f>
        <v>0.5</v>
      </c>
      <c r="D42" s="51"/>
      <c r="E42" s="52" t="n">
        <f aca="false">((B42*C42)/2)*$E$3*$C$3^2</f>
        <v>2820285.65</v>
      </c>
      <c r="F42" s="52" t="n">
        <f aca="false">IF(A42&lt;=$A$3,B42*($C$3-$A$3)*$F$3,C42*$A$3*$F$3)</f>
        <v>20000</v>
      </c>
      <c r="G42" s="52" t="n">
        <f aca="false">IF(A42&lt;=$B$3,B42*($C$3-$B$3)*$G$3,C42*$B$3*$G$3)</f>
        <v>65000</v>
      </c>
      <c r="H42" s="54" t="n">
        <f aca="false">E42+F42+G42</f>
        <v>2905285.65</v>
      </c>
      <c r="I42" s="53" t="n">
        <f aca="false">$C$3/70+I41</f>
        <v>7</v>
      </c>
    </row>
    <row r="43" customFormat="false" ht="12.75" hidden="false" customHeight="false" outlineLevel="0" collapsed="false">
      <c r="A43" s="52" t="n">
        <f aca="false">$C$3/70+A42</f>
        <v>7.2</v>
      </c>
      <c r="B43" s="54" t="n">
        <f aca="false">A43/$C$3</f>
        <v>0.514285714285715</v>
      </c>
      <c r="C43" s="54" t="n">
        <f aca="false">($C$3-A43)/$C$3</f>
        <v>0.485714285714285</v>
      </c>
      <c r="D43" s="51"/>
      <c r="E43" s="52" t="n">
        <f aca="false">((B43*C43)/2)*$E$3*$C$3^2</f>
        <v>2817983.376</v>
      </c>
      <c r="F43" s="52" t="n">
        <f aca="false">IF(A43&lt;=$A$3,B43*($C$3-$A$3)*$F$3,C43*$A$3*$F$3)</f>
        <v>19428.5714285714</v>
      </c>
      <c r="G43" s="52" t="n">
        <f aca="false">IF(A43&lt;=$B$3,B43*($C$3-$B$3)*$G$3,C43*$B$3*$G$3)</f>
        <v>63142.8571428571</v>
      </c>
      <c r="H43" s="54" t="n">
        <f aca="false">E43+F43+G43</f>
        <v>2900554.80457143</v>
      </c>
      <c r="I43" s="53" t="n">
        <f aca="false">$C$3/70+I42</f>
        <v>7.2</v>
      </c>
    </row>
    <row r="44" customFormat="false" ht="12.75" hidden="false" customHeight="false" outlineLevel="0" collapsed="false">
      <c r="A44" s="52" t="n">
        <f aca="false">$C$3/70+A43</f>
        <v>7.4</v>
      </c>
      <c r="B44" s="54" t="n">
        <f aca="false">A44/$C$3</f>
        <v>0.528571428571429</v>
      </c>
      <c r="C44" s="54" t="n">
        <f aca="false">($C$3-A44)/$C$3</f>
        <v>0.471428571428571</v>
      </c>
      <c r="D44" s="51"/>
      <c r="E44" s="52" t="n">
        <f aca="false">((B44*C44)/2)*$E$3*$C$3^2</f>
        <v>2811076.554</v>
      </c>
      <c r="F44" s="52" t="n">
        <f aca="false">IF(A44&lt;=$A$3,B44*($C$3-$A$3)*$F$3,C44*$A$3*$F$3)</f>
        <v>18857.1428571428</v>
      </c>
      <c r="G44" s="52" t="n">
        <f aca="false">IF(A44&lt;=$B$3,B44*($C$3-$B$3)*$G$3,C44*$B$3*$G$3)</f>
        <v>61285.7142857142</v>
      </c>
      <c r="H44" s="54" t="n">
        <f aca="false">E44+F44+G44</f>
        <v>2891219.41114286</v>
      </c>
      <c r="I44" s="53" t="n">
        <f aca="false">$C$3/70+I43</f>
        <v>7.4</v>
      </c>
    </row>
    <row r="45" customFormat="false" ht="12.75" hidden="false" customHeight="false" outlineLevel="0" collapsed="false">
      <c r="A45" s="52" t="n">
        <f aca="false">$C$3/70+A44</f>
        <v>7.6</v>
      </c>
      <c r="B45" s="54" t="n">
        <f aca="false">A45/$C$3</f>
        <v>0.542857142857143</v>
      </c>
      <c r="C45" s="54" t="n">
        <f aca="false">($C$3-A45)/$C$3</f>
        <v>0.457142857142857</v>
      </c>
      <c r="D45" s="51"/>
      <c r="E45" s="52" t="n">
        <f aca="false">((B45*C45)/2)*$E$3*$C$3^2</f>
        <v>2799565.184</v>
      </c>
      <c r="F45" s="52" t="n">
        <f aca="false">IF(A45&lt;=$A$3,B45*($C$3-$A$3)*$F$3,C45*$A$3*$F$3)</f>
        <v>18285.7142857143</v>
      </c>
      <c r="G45" s="52" t="n">
        <f aca="false">IF(A45&lt;=$B$3,B45*($C$3-$B$3)*$G$3,C45*$B$3*$G$3)</f>
        <v>59428.5714285714</v>
      </c>
      <c r="H45" s="54" t="n">
        <f aca="false">E45+F45+G45</f>
        <v>2877279.46971428</v>
      </c>
      <c r="I45" s="53" t="n">
        <f aca="false">$C$3/70+I44</f>
        <v>7.6</v>
      </c>
    </row>
    <row r="46" customFormat="false" ht="12.75" hidden="false" customHeight="false" outlineLevel="0" collapsed="false">
      <c r="A46" s="52" t="n">
        <f aca="false">$C$3/70+A45</f>
        <v>7.8</v>
      </c>
      <c r="B46" s="54" t="n">
        <f aca="false">A46/$C$3</f>
        <v>0.557142857142858</v>
      </c>
      <c r="C46" s="54" t="n">
        <f aca="false">($C$3-A46)/$C$3</f>
        <v>0.442857142857143</v>
      </c>
      <c r="D46" s="51"/>
      <c r="E46" s="52" t="n">
        <f aca="false">((B46*C46)/2)*$E$3*$C$3^2</f>
        <v>2783449.266</v>
      </c>
      <c r="F46" s="52" t="n">
        <f aca="false">IF(A46&lt;=$A$3,B46*($C$3-$A$3)*$F$3,C46*$A$3*$F$3)</f>
        <v>17714.2857142857</v>
      </c>
      <c r="G46" s="52" t="n">
        <f aca="false">IF(A46&lt;=$B$3,B46*($C$3-$B$3)*$G$3,C46*$B$3*$G$3)</f>
        <v>57571.4285714285</v>
      </c>
      <c r="H46" s="54" t="n">
        <f aca="false">E46+F46+G46</f>
        <v>2858734.98028571</v>
      </c>
      <c r="I46" s="53" t="n">
        <f aca="false">$C$3/70+I45</f>
        <v>7.8</v>
      </c>
    </row>
    <row r="47" customFormat="false" ht="12.75" hidden="false" customHeight="false" outlineLevel="0" collapsed="false">
      <c r="A47" s="52" t="n">
        <f aca="false">$C$3/70+A46</f>
        <v>8</v>
      </c>
      <c r="B47" s="54" t="n">
        <f aca="false">A47/$C$3</f>
        <v>0.571428571428572</v>
      </c>
      <c r="C47" s="54" t="n">
        <f aca="false">($C$3-A47)/$C$3</f>
        <v>0.428571428571428</v>
      </c>
      <c r="D47" s="51"/>
      <c r="E47" s="52" t="n">
        <f aca="false">((B47*C47)/2)*$E$3*$C$3^2</f>
        <v>2762728.8</v>
      </c>
      <c r="F47" s="52" t="n">
        <f aca="false">IF(A47&lt;=$A$3,B47*($C$3-$A$3)*$F$3,C47*$A$3*$F$3)</f>
        <v>17142.8571428571</v>
      </c>
      <c r="G47" s="52" t="n">
        <f aca="false">IF(A47&lt;=$B$3,B47*($C$3-$B$3)*$G$3,C47*$B$3*$G$3)</f>
        <v>55714.2857142857</v>
      </c>
      <c r="H47" s="54" t="n">
        <f aca="false">E47+F47+G47</f>
        <v>2835585.94285714</v>
      </c>
      <c r="I47" s="53" t="n">
        <f aca="false">$C$3/70+I46</f>
        <v>8</v>
      </c>
    </row>
    <row r="48" customFormat="false" ht="12.75" hidden="false" customHeight="false" outlineLevel="0" collapsed="false">
      <c r="A48" s="52" t="n">
        <f aca="false">$C$3/70+A47</f>
        <v>8.2</v>
      </c>
      <c r="B48" s="54" t="n">
        <f aca="false">A48/$C$3</f>
        <v>0.585714285714286</v>
      </c>
      <c r="C48" s="54" t="n">
        <f aca="false">($C$3-A48)/$C$3</f>
        <v>0.414285714285714</v>
      </c>
      <c r="D48" s="51"/>
      <c r="E48" s="52" t="n">
        <f aca="false">((B48*C48)/2)*$E$3*$C$3^2</f>
        <v>2737403.786</v>
      </c>
      <c r="F48" s="52" t="n">
        <f aca="false">IF(A48&lt;=$A$3,B48*($C$3-$A$3)*$F$3,C48*$A$3*$F$3)</f>
        <v>16571.4285714286</v>
      </c>
      <c r="G48" s="52" t="n">
        <f aca="false">IF(A48&lt;=$B$3,B48*($C$3-$B$3)*$G$3,C48*$B$3*$G$3)</f>
        <v>53857.1428571428</v>
      </c>
      <c r="H48" s="54" t="n">
        <f aca="false">E48+F48+G48</f>
        <v>2807832.35742857</v>
      </c>
      <c r="I48" s="53" t="n">
        <f aca="false">$C$3/70+I47</f>
        <v>8.2</v>
      </c>
    </row>
    <row r="49" customFormat="false" ht="12.75" hidden="false" customHeight="false" outlineLevel="0" collapsed="false">
      <c r="A49" s="52" t="n">
        <f aca="false">$C$3/70+A48</f>
        <v>8.4</v>
      </c>
      <c r="B49" s="54" t="n">
        <f aca="false">A49/$C$3</f>
        <v>0.6</v>
      </c>
      <c r="C49" s="54" t="n">
        <f aca="false">($C$3-A49)/$C$3</f>
        <v>0.4</v>
      </c>
      <c r="D49" s="51"/>
      <c r="E49" s="52" t="n">
        <f aca="false">((B49*C49)/2)*$E$3*$C$3^2</f>
        <v>2707474.224</v>
      </c>
      <c r="F49" s="52" t="n">
        <f aca="false">IF(A49&lt;=$A$3,B49*($C$3-$A$3)*$F$3,C49*$A$3*$F$3)</f>
        <v>16000</v>
      </c>
      <c r="G49" s="52" t="n">
        <f aca="false">IF(A49&lt;=$B$3,B49*($C$3-$B$3)*$G$3,C49*$B$3*$G$3)</f>
        <v>52000</v>
      </c>
      <c r="H49" s="54" t="n">
        <f aca="false">E49+F49+G49</f>
        <v>2775474.224</v>
      </c>
      <c r="I49" s="53" t="n">
        <f aca="false">$C$3/70+I48</f>
        <v>8.4</v>
      </c>
    </row>
    <row r="50" customFormat="false" ht="12.75" hidden="false" customHeight="false" outlineLevel="0" collapsed="false">
      <c r="A50" s="52" t="n">
        <f aca="false">$C$3/70+A49</f>
        <v>8.6</v>
      </c>
      <c r="B50" s="54" t="n">
        <f aca="false">A50/$C$3</f>
        <v>0.614285714285714</v>
      </c>
      <c r="C50" s="54" t="n">
        <f aca="false">($C$3-A50)/$C$3</f>
        <v>0.385714285714286</v>
      </c>
      <c r="D50" s="51"/>
      <c r="E50" s="52" t="n">
        <f aca="false">((B50*C50)/2)*$E$3*$C$3^2</f>
        <v>2672940.114</v>
      </c>
      <c r="F50" s="52" t="n">
        <f aca="false">IF(A50&lt;=$A$3,B50*($C$3-$A$3)*$F$3,C50*$A$3*$F$3)</f>
        <v>15428.5714285714</v>
      </c>
      <c r="G50" s="52" t="n">
        <f aca="false">IF(A50&lt;=$B$3,B50*($C$3-$B$3)*$G$3,C50*$B$3*$G$3)</f>
        <v>50142.8571428571</v>
      </c>
      <c r="H50" s="54" t="n">
        <f aca="false">E50+F50+G50</f>
        <v>2738511.54257143</v>
      </c>
      <c r="I50" s="53" t="n">
        <f aca="false">$C$3/70+I49</f>
        <v>8.6</v>
      </c>
    </row>
    <row r="51" customFormat="false" ht="12.75" hidden="false" customHeight="false" outlineLevel="0" collapsed="false">
      <c r="A51" s="52" t="n">
        <f aca="false">$C$3/70+A50</f>
        <v>8.8</v>
      </c>
      <c r="B51" s="54" t="n">
        <f aca="false">A51/$C$3</f>
        <v>0.628571428571429</v>
      </c>
      <c r="C51" s="54" t="n">
        <f aca="false">($C$3-A51)/$C$3</f>
        <v>0.371428571428571</v>
      </c>
      <c r="D51" s="51"/>
      <c r="E51" s="52" t="n">
        <f aca="false">((B51*C51)/2)*$E$3*$C$3^2</f>
        <v>2633801.456</v>
      </c>
      <c r="F51" s="52" t="n">
        <f aca="false">IF(A51&lt;=$A$3,B51*($C$3-$A$3)*$F$3,C51*$A$3*$F$3)</f>
        <v>14857.1428571429</v>
      </c>
      <c r="G51" s="52" t="n">
        <f aca="false">IF(A51&lt;=$B$3,B51*($C$3-$B$3)*$G$3,C51*$B$3*$G$3)</f>
        <v>48285.7142857143</v>
      </c>
      <c r="H51" s="54" t="n">
        <f aca="false">E51+F51+G51</f>
        <v>2696944.31314286</v>
      </c>
      <c r="I51" s="53" t="n">
        <f aca="false">$C$3/70+I50</f>
        <v>8.8</v>
      </c>
    </row>
    <row r="52" customFormat="false" ht="12.75" hidden="false" customHeight="false" outlineLevel="0" collapsed="false">
      <c r="A52" s="52" t="n">
        <f aca="false">$C$3/70+A51</f>
        <v>9</v>
      </c>
      <c r="B52" s="54" t="n">
        <f aca="false">A52/$C$3</f>
        <v>0.642857142857143</v>
      </c>
      <c r="C52" s="54" t="n">
        <f aca="false">($C$3-A52)/$C$3</f>
        <v>0.357142857142857</v>
      </c>
      <c r="D52" s="51"/>
      <c r="E52" s="52" t="n">
        <f aca="false">((B52*C52)/2)*$E$3*$C$3^2</f>
        <v>2590058.25</v>
      </c>
      <c r="F52" s="52" t="n">
        <f aca="false">IF(A52&lt;=$A$3,B52*($C$3-$A$3)*$F$3,C52*$A$3*$F$3)</f>
        <v>14285.7142857143</v>
      </c>
      <c r="G52" s="52" t="n">
        <f aca="false">IF(A52&lt;=$B$3,B52*($C$3-$B$3)*$G$3,C52*$B$3*$G$3)</f>
        <v>46428.5714285714</v>
      </c>
      <c r="H52" s="54" t="n">
        <f aca="false">E52+F52+G52</f>
        <v>2650772.53571429</v>
      </c>
      <c r="I52" s="53" t="n">
        <f aca="false">$C$3/70+I51</f>
        <v>9</v>
      </c>
    </row>
    <row r="53" customFormat="false" ht="12.75" hidden="false" customHeight="false" outlineLevel="0" collapsed="false">
      <c r="A53" s="52" t="n">
        <f aca="false">$C$3/70+A52</f>
        <v>9.2</v>
      </c>
      <c r="B53" s="54" t="n">
        <f aca="false">A53/$C$3</f>
        <v>0.657142857142857</v>
      </c>
      <c r="C53" s="54" t="n">
        <f aca="false">($C$3-A53)/$C$3</f>
        <v>0.342857142857143</v>
      </c>
      <c r="D53" s="51"/>
      <c r="E53" s="52" t="n">
        <f aca="false">((B53*C53)/2)*$E$3*$C$3^2</f>
        <v>2541710.496</v>
      </c>
      <c r="F53" s="52" t="n">
        <f aca="false">IF(A53&lt;=$A$3,B53*($C$3-$A$3)*$F$3,C53*$A$3*$F$3)</f>
        <v>13714.2857142857</v>
      </c>
      <c r="G53" s="52" t="n">
        <f aca="false">IF(A53&lt;=$B$3,B53*($C$3-$B$3)*$G$3,C53*$B$3*$G$3)</f>
        <v>44571.4285714286</v>
      </c>
      <c r="H53" s="54" t="n">
        <f aca="false">E53+F53+G53</f>
        <v>2599996.21028571</v>
      </c>
      <c r="I53" s="53" t="n">
        <f aca="false">$C$3/70+I52</f>
        <v>9.2</v>
      </c>
    </row>
    <row r="54" customFormat="false" ht="12.75" hidden="false" customHeight="false" outlineLevel="0" collapsed="false">
      <c r="A54" s="52" t="n">
        <f aca="false">$C$3/70+A53</f>
        <v>9.4</v>
      </c>
      <c r="B54" s="54" t="n">
        <f aca="false">A54/$C$3</f>
        <v>0.671428571428571</v>
      </c>
      <c r="C54" s="54" t="n">
        <f aca="false">($C$3-A54)/$C$3</f>
        <v>0.328571428571429</v>
      </c>
      <c r="D54" s="51"/>
      <c r="E54" s="52" t="n">
        <f aca="false">((B54*C54)/2)*$E$3*$C$3^2</f>
        <v>2488758.194</v>
      </c>
      <c r="F54" s="52" t="n">
        <f aca="false">IF(A54&lt;=$A$3,B54*($C$3-$A$3)*$F$3,C54*$A$3*$F$3)</f>
        <v>13142.8571428571</v>
      </c>
      <c r="G54" s="52" t="n">
        <f aca="false">IF(A54&lt;=$B$3,B54*($C$3-$B$3)*$G$3,C54*$B$3*$G$3)</f>
        <v>42714.2857142857</v>
      </c>
      <c r="H54" s="54" t="n">
        <f aca="false">E54+F54+G54</f>
        <v>2544615.33685714</v>
      </c>
      <c r="I54" s="53" t="n">
        <f aca="false">$C$3/70+I53</f>
        <v>9.4</v>
      </c>
    </row>
    <row r="55" customFormat="false" ht="12.75" hidden="false" customHeight="false" outlineLevel="0" collapsed="false">
      <c r="A55" s="52" t="n">
        <f aca="false">$C$3/70+A54</f>
        <v>9.6</v>
      </c>
      <c r="B55" s="54" t="n">
        <f aca="false">A55/$C$3</f>
        <v>0.685714285714286</v>
      </c>
      <c r="C55" s="54" t="n">
        <f aca="false">($C$3-A55)/$C$3</f>
        <v>0.314285714285714</v>
      </c>
      <c r="D55" s="51"/>
      <c r="E55" s="52" t="n">
        <f aca="false">((B55*C55)/2)*$E$3*$C$3^2</f>
        <v>2431201.344</v>
      </c>
      <c r="F55" s="52" t="n">
        <f aca="false">IF(A55&lt;=$A$3,B55*($C$3-$A$3)*$F$3,C55*$A$3*$F$3)</f>
        <v>12571.4285714286</v>
      </c>
      <c r="G55" s="52" t="n">
        <f aca="false">IF(A55&lt;=$B$3,B55*($C$3-$B$3)*$G$3,C55*$B$3*$G$3)</f>
        <v>40857.1428571429</v>
      </c>
      <c r="H55" s="54" t="n">
        <f aca="false">E55+F55+G55</f>
        <v>2484629.91542857</v>
      </c>
      <c r="I55" s="53" t="n">
        <f aca="false">$C$3/70+I54</f>
        <v>9.6</v>
      </c>
    </row>
    <row r="56" customFormat="false" ht="12.75" hidden="false" customHeight="false" outlineLevel="0" collapsed="false">
      <c r="A56" s="52" t="n">
        <f aca="false">$C$3/70+A55</f>
        <v>9.8</v>
      </c>
      <c r="B56" s="54" t="n">
        <f aca="false">A56/$C$3</f>
        <v>0.7</v>
      </c>
      <c r="C56" s="54" t="n">
        <f aca="false">($C$3-A56)/$C$3</f>
        <v>0.3</v>
      </c>
      <c r="D56" s="51"/>
      <c r="E56" s="52" t="n">
        <f aca="false">((B56*C56)/2)*$E$3*$C$3^2</f>
        <v>2369039.946</v>
      </c>
      <c r="F56" s="52" t="n">
        <f aca="false">IF(A56&lt;=$A$3,B56*($C$3-$A$3)*$F$3,C56*$A$3*$F$3)</f>
        <v>12000</v>
      </c>
      <c r="G56" s="52" t="n">
        <f aca="false">IF(A56&lt;=$B$3,B56*($C$3-$B$3)*$G$3,C56*$B$3*$G$3)</f>
        <v>39000</v>
      </c>
      <c r="H56" s="54" t="n">
        <f aca="false">E56+F56+G56</f>
        <v>2420039.946</v>
      </c>
      <c r="I56" s="53" t="n">
        <f aca="false">$C$3/70+I55</f>
        <v>9.8</v>
      </c>
    </row>
    <row r="57" customFormat="false" ht="12.75" hidden="false" customHeight="false" outlineLevel="0" collapsed="false">
      <c r="A57" s="52" t="n">
        <f aca="false">$C$3/70+A56</f>
        <v>10</v>
      </c>
      <c r="B57" s="54" t="n">
        <f aca="false">A57/$C$3</f>
        <v>0.714285714285714</v>
      </c>
      <c r="C57" s="54" t="n">
        <f aca="false">($C$3-A57)/$C$3</f>
        <v>0.285714285714286</v>
      </c>
      <c r="D57" s="51"/>
      <c r="E57" s="52" t="n">
        <f aca="false">((B57*C57)/2)*$E$3*$C$3^2</f>
        <v>2302274</v>
      </c>
      <c r="F57" s="52" t="n">
        <f aca="false">IF(A57&lt;=$A$3,B57*($C$3-$A$3)*$F$3,C57*$A$3*$F$3)</f>
        <v>11428.5714285714</v>
      </c>
      <c r="G57" s="52" t="n">
        <f aca="false">IF(A57&lt;=$B$3,B57*($C$3-$B$3)*$G$3,C57*$B$3*$G$3)</f>
        <v>37142.8571428572</v>
      </c>
      <c r="H57" s="54" t="n">
        <f aca="false">E57+F57+G57</f>
        <v>2350845.42857143</v>
      </c>
      <c r="I57" s="53" t="n">
        <f aca="false">$C$3/70+I56</f>
        <v>10</v>
      </c>
    </row>
    <row r="58" customFormat="false" ht="12.75" hidden="false" customHeight="false" outlineLevel="0" collapsed="false">
      <c r="A58" s="52" t="n">
        <f aca="false">$C$3/70+A57</f>
        <v>10.2</v>
      </c>
      <c r="B58" s="54" t="n">
        <f aca="false">A58/$C$3</f>
        <v>0.728571428571428</v>
      </c>
      <c r="C58" s="54" t="n">
        <f aca="false">($C$3-A58)/$C$3</f>
        <v>0.271428571428572</v>
      </c>
      <c r="D58" s="51"/>
      <c r="E58" s="52" t="n">
        <f aca="false">((B58*C58)/2)*$E$3*$C$3^2</f>
        <v>2230903.506</v>
      </c>
      <c r="F58" s="52" t="n">
        <f aca="false">IF(A58&lt;=$A$3,B58*($C$3-$A$3)*$F$3,C58*$A$3*$F$3)</f>
        <v>10857.1428571429</v>
      </c>
      <c r="G58" s="52" t="n">
        <f aca="false">IF(A58&lt;=$B$3,B58*($C$3-$B$3)*$G$3,C58*$B$3*$G$3)</f>
        <v>35285.7142857143</v>
      </c>
      <c r="H58" s="54" t="n">
        <f aca="false">E58+F58+G58</f>
        <v>2277046.36314286</v>
      </c>
      <c r="I58" s="53" t="n">
        <f aca="false">$C$3/70+I57</f>
        <v>10.2</v>
      </c>
    </row>
    <row r="59" customFormat="false" ht="12.75" hidden="false" customHeight="false" outlineLevel="0" collapsed="false">
      <c r="A59" s="52" t="n">
        <f aca="false">$C$3/70+A58</f>
        <v>10.4</v>
      </c>
      <c r="B59" s="54" t="n">
        <f aca="false">A59/$C$3</f>
        <v>0.742857142857143</v>
      </c>
      <c r="C59" s="54" t="n">
        <f aca="false">($C$3-A59)/$C$3</f>
        <v>0.257142857142857</v>
      </c>
      <c r="D59" s="51"/>
      <c r="E59" s="52" t="n">
        <f aca="false">((B59*C59)/2)*$E$3*$C$3^2</f>
        <v>2154928.464</v>
      </c>
      <c r="F59" s="52" t="n">
        <f aca="false">IF(A59&lt;=$A$3,B59*($C$3-$A$3)*$F$3,C59*$A$3*$F$3)</f>
        <v>10285.7142857143</v>
      </c>
      <c r="G59" s="52" t="n">
        <f aca="false">IF(A59&lt;=$B$3,B59*($C$3-$B$3)*$G$3,C59*$B$3*$G$3)</f>
        <v>33428.5714285715</v>
      </c>
      <c r="H59" s="54" t="n">
        <f aca="false">E59+F59+G59</f>
        <v>2198642.74971429</v>
      </c>
      <c r="I59" s="53" t="n">
        <f aca="false">$C$3/70+I58</f>
        <v>10.4</v>
      </c>
    </row>
    <row r="60" customFormat="false" ht="12.75" hidden="false" customHeight="false" outlineLevel="0" collapsed="false">
      <c r="A60" s="52" t="n">
        <f aca="false">$C$3/70+A59</f>
        <v>10.6</v>
      </c>
      <c r="B60" s="54" t="n">
        <f aca="false">A60/$C$3</f>
        <v>0.757142857142857</v>
      </c>
      <c r="C60" s="54" t="n">
        <f aca="false">($C$3-A60)/$C$3</f>
        <v>0.242857142857143</v>
      </c>
      <c r="D60" s="51"/>
      <c r="E60" s="52" t="n">
        <f aca="false">((B60*C60)/2)*$E$3*$C$3^2</f>
        <v>2074348.874</v>
      </c>
      <c r="F60" s="52" t="n">
        <f aca="false">IF(A60&lt;=$A$3,B60*($C$3-$A$3)*$F$3,C60*$A$3*$F$3)</f>
        <v>9714.28571428573</v>
      </c>
      <c r="G60" s="52" t="n">
        <f aca="false">IF(A60&lt;=$B$3,B60*($C$3-$B$3)*$G$3,C60*$B$3*$G$3)</f>
        <v>31571.4285714286</v>
      </c>
      <c r="H60" s="54" t="n">
        <f aca="false">E60+F60+G60</f>
        <v>2115634.58828572</v>
      </c>
      <c r="I60" s="53" t="n">
        <f aca="false">$C$3/70+I59</f>
        <v>10.6</v>
      </c>
    </row>
    <row r="61" customFormat="false" ht="12.75" hidden="false" customHeight="false" outlineLevel="0" collapsed="false">
      <c r="A61" s="52" t="n">
        <f aca="false">$C$3/70+A60</f>
        <v>10.8</v>
      </c>
      <c r="B61" s="54" t="n">
        <f aca="false">A61/$C$3</f>
        <v>0.771428571428571</v>
      </c>
      <c r="C61" s="54" t="n">
        <f aca="false">($C$3-A61)/$C$3</f>
        <v>0.228571428571429</v>
      </c>
      <c r="D61" s="51"/>
      <c r="E61" s="52" t="n">
        <f aca="false">((B61*C61)/2)*$E$3*$C$3^2</f>
        <v>1989164.736</v>
      </c>
      <c r="F61" s="52" t="n">
        <f aca="false">IF(A61&lt;=$A$3,B61*($C$3-$A$3)*$F$3,C61*$A$3*$F$3)</f>
        <v>9142.85714285716</v>
      </c>
      <c r="G61" s="52" t="n">
        <f aca="false">IF(A61&lt;=$B$3,B61*($C$3-$B$3)*$G$3,C61*$B$3*$G$3)</f>
        <v>29714.2857142858</v>
      </c>
      <c r="H61" s="54" t="n">
        <f aca="false">E61+F61+G61</f>
        <v>2028021.87885715</v>
      </c>
      <c r="I61" s="53" t="n">
        <f aca="false">$C$3/70+I60</f>
        <v>10.8</v>
      </c>
    </row>
    <row r="62" customFormat="false" ht="12.75" hidden="false" customHeight="false" outlineLevel="0" collapsed="false">
      <c r="A62" s="52" t="n">
        <f aca="false">$C$3/70+A61</f>
        <v>11</v>
      </c>
      <c r="B62" s="54" t="n">
        <f aca="false">A62/$C$3</f>
        <v>0.785714285714285</v>
      </c>
      <c r="C62" s="54" t="n">
        <f aca="false">($C$3-A62)/$C$3</f>
        <v>0.214285714285715</v>
      </c>
      <c r="D62" s="51"/>
      <c r="E62" s="52" t="n">
        <f aca="false">((B62*C62)/2)*$E$3*$C$3^2</f>
        <v>1899376.05</v>
      </c>
      <c r="F62" s="52" t="n">
        <f aca="false">IF(A62&lt;=$A$3,B62*($C$3-$A$3)*$F$3,C62*$A$3*$F$3)</f>
        <v>8571.42857142859</v>
      </c>
      <c r="G62" s="52" t="n">
        <f aca="false">IF(A62&lt;=$B$3,B62*($C$3-$B$3)*$G$3,C62*$B$3*$G$3)</f>
        <v>27857.1428571429</v>
      </c>
      <c r="H62" s="54" t="n">
        <f aca="false">E62+F62+G62</f>
        <v>1935804.62142857</v>
      </c>
      <c r="I62" s="53" t="n">
        <f aca="false">$C$3/70+I61</f>
        <v>11</v>
      </c>
    </row>
    <row r="63" customFormat="false" ht="12.75" hidden="false" customHeight="false" outlineLevel="0" collapsed="false">
      <c r="A63" s="52" t="n">
        <f aca="false">$C$3/70+A62</f>
        <v>11.2</v>
      </c>
      <c r="B63" s="54" t="n">
        <f aca="false">A63/$C$3</f>
        <v>0.8</v>
      </c>
      <c r="C63" s="54" t="n">
        <f aca="false">($C$3-A63)/$C$3</f>
        <v>0.200000000000001</v>
      </c>
      <c r="D63" s="51"/>
      <c r="E63" s="52" t="n">
        <f aca="false">((B63*C63)/2)*$E$3*$C$3^2</f>
        <v>1804982.816</v>
      </c>
      <c r="F63" s="52" t="n">
        <f aca="false">IF(A63&lt;=$A$3,B63*($C$3-$A$3)*$F$3,C63*$A$3*$F$3)</f>
        <v>8000.00000000002</v>
      </c>
      <c r="G63" s="52" t="n">
        <f aca="false">IF(A63&lt;=$B$3,B63*($C$3-$B$3)*$G$3,C63*$B$3*$G$3)</f>
        <v>26000.0000000001</v>
      </c>
      <c r="H63" s="54" t="n">
        <f aca="false">E63+F63+G63</f>
        <v>1838982.816</v>
      </c>
      <c r="I63" s="53" t="n">
        <f aca="false">$C$3/70+I62</f>
        <v>11.2</v>
      </c>
    </row>
    <row r="64" customFormat="false" ht="12.75" hidden="false" customHeight="false" outlineLevel="0" collapsed="false">
      <c r="A64" s="52" t="n">
        <f aca="false">$C$3/70+A63</f>
        <v>11.4</v>
      </c>
      <c r="B64" s="54" t="n">
        <f aca="false">A64/$C$3</f>
        <v>0.814285714285714</v>
      </c>
      <c r="C64" s="54" t="n">
        <f aca="false">($C$3-A64)/$C$3</f>
        <v>0.185714285714286</v>
      </c>
      <c r="D64" s="51"/>
      <c r="E64" s="52" t="n">
        <f aca="false">((B64*C64)/2)*$E$3*$C$3^2</f>
        <v>1705985.034</v>
      </c>
      <c r="F64" s="52" t="n">
        <f aca="false">IF(A64&lt;=$A$3,B64*($C$3-$A$3)*$F$3,C64*$A$3*$F$3)</f>
        <v>7428.57142857145</v>
      </c>
      <c r="G64" s="52" t="n">
        <f aca="false">IF(A64&lt;=$B$3,B64*($C$3-$B$3)*$G$3,C64*$B$3*$G$3)</f>
        <v>24142.8571428572</v>
      </c>
      <c r="H64" s="54" t="n">
        <f aca="false">E64+F64+G64</f>
        <v>1737556.46257143</v>
      </c>
      <c r="I64" s="53" t="n">
        <f aca="false">$C$3/70+I63</f>
        <v>11.4</v>
      </c>
    </row>
    <row r="65" customFormat="false" ht="12.75" hidden="false" customHeight="false" outlineLevel="0" collapsed="false">
      <c r="A65" s="52" t="n">
        <f aca="false">$C$3/70+A64</f>
        <v>11.6</v>
      </c>
      <c r="B65" s="54" t="n">
        <f aca="false">A65/$C$3</f>
        <v>0.828571428571428</v>
      </c>
      <c r="C65" s="54" t="n">
        <f aca="false">($C$3-A65)/$C$3</f>
        <v>0.171428571428572</v>
      </c>
      <c r="D65" s="51"/>
      <c r="E65" s="52" t="n">
        <f aca="false">((B65*C65)/2)*$E$3*$C$3^2</f>
        <v>1602382.704</v>
      </c>
      <c r="F65" s="52" t="n">
        <f aca="false">IF(A65&lt;=$A$3,B65*($C$3-$A$3)*$F$3,C65*$A$3*$F$3)</f>
        <v>6857.14285714288</v>
      </c>
      <c r="G65" s="52" t="n">
        <f aca="false">IF(A65&lt;=$B$3,B65*($C$3-$B$3)*$G$3,C65*$B$3*$G$3)</f>
        <v>22285.7142857144</v>
      </c>
      <c r="H65" s="54" t="n">
        <f aca="false">E65+F65+G65</f>
        <v>1631525.56114286</v>
      </c>
      <c r="I65" s="53" t="n">
        <f aca="false">$C$3/70+I64</f>
        <v>11.6</v>
      </c>
    </row>
    <row r="66" customFormat="false" ht="12.75" hidden="false" customHeight="false" outlineLevel="0" collapsed="false">
      <c r="A66" s="52" t="n">
        <f aca="false">$C$3/70+A65</f>
        <v>11.8</v>
      </c>
      <c r="B66" s="54" t="n">
        <f aca="false">A66/$C$3</f>
        <v>0.842857142857142</v>
      </c>
      <c r="C66" s="54" t="n">
        <f aca="false">($C$3-A66)/$C$3</f>
        <v>0.157142857142858</v>
      </c>
      <c r="D66" s="51"/>
      <c r="E66" s="52" t="n">
        <f aca="false">((B66*C66)/2)*$E$3*$C$3^2</f>
        <v>1494175.82600001</v>
      </c>
      <c r="F66" s="52" t="n">
        <f aca="false">IF(A66&lt;=$A$3,B66*($C$3-$A$3)*$F$3,C66*$A$3*$F$3)</f>
        <v>6285.71428571431</v>
      </c>
      <c r="G66" s="52" t="n">
        <f aca="false">IF(A66&lt;=$B$3,B66*($C$3-$B$3)*$G$3,C66*$B$3*$G$3)</f>
        <v>20428.5714285715</v>
      </c>
      <c r="H66" s="54" t="n">
        <f aca="false">E66+F66+G66</f>
        <v>1520890.11171429</v>
      </c>
      <c r="I66" s="53" t="n">
        <f aca="false">$C$3/70+I65</f>
        <v>11.8</v>
      </c>
    </row>
    <row r="67" customFormat="false" ht="12.75" hidden="false" customHeight="false" outlineLevel="0" collapsed="false">
      <c r="A67" s="52" t="n">
        <f aca="false">$C$3/70+A66</f>
        <v>12</v>
      </c>
      <c r="B67" s="54" t="n">
        <f aca="false">A67/$C$3</f>
        <v>0.857142857142856</v>
      </c>
      <c r="C67" s="54" t="n">
        <f aca="false">($C$3-A67)/$C$3</f>
        <v>0.142857142857144</v>
      </c>
      <c r="D67" s="51"/>
      <c r="E67" s="52" t="n">
        <f aca="false">((B67*C67)/2)*$E$3*$C$3^2</f>
        <v>1381364.40000001</v>
      </c>
      <c r="F67" s="52" t="n">
        <f aca="false">IF(A67&lt;=$A$3,B67*($C$3-$A$3)*$F$3,C67*$A$3*$F$3)</f>
        <v>5714.28571428574</v>
      </c>
      <c r="G67" s="52" t="n">
        <f aca="false">IF(A67&lt;=$B$3,B67*($C$3-$B$3)*$G$3,C67*$B$3*$G$3)</f>
        <v>18571.4285714287</v>
      </c>
      <c r="H67" s="54" t="n">
        <f aca="false">E67+F67+G67</f>
        <v>1405650.11428572</v>
      </c>
      <c r="I67" s="53" t="n">
        <f aca="false">$C$3/70+I66</f>
        <v>12</v>
      </c>
    </row>
    <row r="68" customFormat="false" ht="12.75" hidden="false" customHeight="false" outlineLevel="0" collapsed="false">
      <c r="A68" s="52" t="n">
        <f aca="false">$C$3/70+A67</f>
        <v>12.2</v>
      </c>
      <c r="B68" s="54" t="n">
        <f aca="false">A68/$C$3</f>
        <v>0.871428571428571</v>
      </c>
      <c r="C68" s="54" t="n">
        <f aca="false">($C$3-A68)/$C$3</f>
        <v>0.128571428571429</v>
      </c>
      <c r="D68" s="51"/>
      <c r="E68" s="52" t="n">
        <f aca="false">((B68*C68)/2)*$E$3*$C$3^2</f>
        <v>1263948.42600001</v>
      </c>
      <c r="F68" s="52" t="n">
        <f aca="false">IF(A68&lt;=$A$3,B68*($C$3-$A$3)*$F$3,C68*$A$3*$F$3)</f>
        <v>5142.85714285718</v>
      </c>
      <c r="G68" s="52" t="n">
        <f aca="false">IF(A68&lt;=$B$3,B68*($C$3-$B$3)*$G$3,C68*$B$3*$G$3)</f>
        <v>16714.2857142858</v>
      </c>
      <c r="H68" s="54" t="n">
        <f aca="false">E68+F68+G68</f>
        <v>1285805.56885715</v>
      </c>
      <c r="I68" s="53" t="n">
        <f aca="false">$C$3/70+I67</f>
        <v>12.2</v>
      </c>
    </row>
    <row r="69" customFormat="false" ht="12.75" hidden="false" customHeight="false" outlineLevel="0" collapsed="false">
      <c r="A69" s="52" t="n">
        <f aca="false">$C$3/70+A68</f>
        <v>12.4</v>
      </c>
      <c r="B69" s="54" t="n">
        <f aca="false">A69/$C$3</f>
        <v>0.885714285714285</v>
      </c>
      <c r="C69" s="54" t="n">
        <f aca="false">($C$3-A69)/$C$3</f>
        <v>0.114285714285715</v>
      </c>
      <c r="D69" s="51"/>
      <c r="E69" s="52" t="n">
        <f aca="false">((B69*C69)/2)*$E$3*$C$3^2</f>
        <v>1141927.90400001</v>
      </c>
      <c r="F69" s="52" t="n">
        <f aca="false">IF(A69&lt;=$A$3,B69*($C$3-$A$3)*$F$3,C69*$A$3*$F$3)</f>
        <v>4571.42857142861</v>
      </c>
      <c r="G69" s="52" t="n">
        <f aca="false">IF(A69&lt;=$B$3,B69*($C$3-$B$3)*$G$3,C69*$B$3*$G$3)</f>
        <v>14857.142857143</v>
      </c>
      <c r="H69" s="54" t="n">
        <f aca="false">E69+F69+G69</f>
        <v>1161356.47542858</v>
      </c>
      <c r="I69" s="53" t="n">
        <f aca="false">$C$3/70+I68</f>
        <v>12.4</v>
      </c>
    </row>
    <row r="70" customFormat="false" ht="12.75" hidden="false" customHeight="false" outlineLevel="0" collapsed="false">
      <c r="A70" s="52" t="n">
        <f aca="false">$C$3/70+A69</f>
        <v>12.6</v>
      </c>
      <c r="B70" s="54" t="n">
        <f aca="false">A70/$C$3</f>
        <v>0.899999999999999</v>
      </c>
      <c r="C70" s="54" t="n">
        <f aca="false">($C$3-A70)/$C$3</f>
        <v>0.100000000000001</v>
      </c>
      <c r="D70" s="51"/>
      <c r="E70" s="52" t="n">
        <f aca="false">((B70*C70)/2)*$E$3*$C$3^2</f>
        <v>1015302.83400001</v>
      </c>
      <c r="F70" s="52" t="n">
        <f aca="false">IF(A70&lt;=$A$3,B70*($C$3-$A$3)*$F$3,C70*$A$3*$F$3)</f>
        <v>4000.00000000004</v>
      </c>
      <c r="G70" s="52" t="n">
        <f aca="false">IF(A70&lt;=$B$3,B70*($C$3-$B$3)*$G$3,C70*$B$3*$G$3)</f>
        <v>13000.0000000001</v>
      </c>
      <c r="H70" s="54" t="n">
        <f aca="false">E70+F70+G70</f>
        <v>1032302.83400001</v>
      </c>
      <c r="I70" s="53" t="n">
        <f aca="false">$C$3/70+I69</f>
        <v>12.6</v>
      </c>
    </row>
    <row r="71" customFormat="false" ht="12.75" hidden="false" customHeight="false" outlineLevel="0" collapsed="false">
      <c r="A71" s="52" t="n">
        <f aca="false">$C$3/70+A70</f>
        <v>12.8</v>
      </c>
      <c r="B71" s="54" t="n">
        <f aca="false">A71/$C$3</f>
        <v>0.914285714285713</v>
      </c>
      <c r="C71" s="54" t="n">
        <f aca="false">($C$3-A71)/$C$3</f>
        <v>0.0857142857142867</v>
      </c>
      <c r="D71" s="51"/>
      <c r="E71" s="52" t="n">
        <f aca="false">((B71*C71)/2)*$E$3*$C$3^2</f>
        <v>884073.216000009</v>
      </c>
      <c r="F71" s="52" t="n">
        <f aca="false">IF(A71&lt;=$A$3,B71*($C$3-$A$3)*$F$3,C71*$A$3*$F$3)</f>
        <v>3428.57142857147</v>
      </c>
      <c r="G71" s="52" t="n">
        <f aca="false">IF(A71&lt;=$B$3,B71*($C$3-$B$3)*$G$3,C71*$B$3*$G$3)</f>
        <v>11142.8571428573</v>
      </c>
      <c r="H71" s="54" t="n">
        <f aca="false">E71+F71+G71</f>
        <v>898644.644571438</v>
      </c>
      <c r="I71" s="53" t="n">
        <f aca="false">$C$3/70+I70</f>
        <v>12.8</v>
      </c>
    </row>
    <row r="72" customFormat="false" ht="12.75" hidden="false" customHeight="false" outlineLevel="0" collapsed="false">
      <c r="A72" s="52" t="n">
        <f aca="false">$C$3/70+A71</f>
        <v>13</v>
      </c>
      <c r="B72" s="54" t="n">
        <f aca="false">A72/$C$3</f>
        <v>0.928571428571428</v>
      </c>
      <c r="C72" s="54" t="n">
        <f aca="false">($C$3-A72)/$C$3</f>
        <v>0.0714285714285724</v>
      </c>
      <c r="D72" s="51"/>
      <c r="E72" s="52" t="n">
        <f aca="false">((B72*C72)/2)*$E$3*$C$3^2</f>
        <v>748239.05000001</v>
      </c>
      <c r="F72" s="52" t="n">
        <f aca="false">IF(A72&lt;=$A$3,B72*($C$3-$A$3)*$F$3,C72*$A$3*$F$3)</f>
        <v>2857.1428571429</v>
      </c>
      <c r="G72" s="52" t="n">
        <f aca="false">IF(A72&lt;=$B$3,B72*($C$3-$B$3)*$G$3,C72*$B$3*$G$3)</f>
        <v>9285.71428571442</v>
      </c>
      <c r="H72" s="54" t="n">
        <f aca="false">E72+F72+G72</f>
        <v>760381.907142867</v>
      </c>
      <c r="I72" s="53" t="n">
        <f aca="false">$C$3/70+I71</f>
        <v>13</v>
      </c>
    </row>
    <row r="73" customFormat="false" ht="12.75" hidden="false" customHeight="false" outlineLevel="0" collapsed="false">
      <c r="A73" s="52" t="n">
        <f aca="false">$C$3/70+A72</f>
        <v>13.2</v>
      </c>
      <c r="B73" s="54" t="n">
        <f aca="false">A73/$C$3</f>
        <v>0.942857142857142</v>
      </c>
      <c r="C73" s="54" t="n">
        <f aca="false">($C$3-A73)/$C$3</f>
        <v>0.0571428571428582</v>
      </c>
      <c r="D73" s="51"/>
      <c r="E73" s="52" t="n">
        <f aca="false">((B73*C73)/2)*$E$3*$C$3^2</f>
        <v>607800.336000011</v>
      </c>
      <c r="F73" s="52" t="n">
        <f aca="false">IF(A73&lt;=$A$3,B73*($C$3-$A$3)*$F$3,C73*$A$3*$F$3)</f>
        <v>2285.71428571433</v>
      </c>
      <c r="G73" s="52" t="n">
        <f aca="false">IF(A73&lt;=$B$3,B73*($C$3-$B$3)*$G$3,C73*$B$3*$G$3)</f>
        <v>7428.57142857157</v>
      </c>
      <c r="H73" s="54" t="n">
        <f aca="false">E73+F73+G73</f>
        <v>617514.621714297</v>
      </c>
      <c r="I73" s="53" t="n">
        <f aca="false">$C$3/70+I72</f>
        <v>13.2</v>
      </c>
    </row>
    <row r="74" customFormat="false" ht="12.75" hidden="false" customHeight="false" outlineLevel="0" collapsed="false">
      <c r="A74" s="52" t="n">
        <f aca="false">$C$3/70+A73</f>
        <v>13.4</v>
      </c>
      <c r="B74" s="54" t="n">
        <f aca="false">A74/$C$3</f>
        <v>0.957142857142856</v>
      </c>
      <c r="C74" s="54" t="n">
        <f aca="false">($C$3-A74)/$C$3</f>
        <v>0.042857142857144</v>
      </c>
      <c r="D74" s="51"/>
      <c r="E74" s="52" t="n">
        <f aca="false">((B74*C74)/2)*$E$3*$C$3^2</f>
        <v>462757.074000012</v>
      </c>
      <c r="F74" s="52" t="n">
        <f aca="false">IF(A74&lt;=$A$3,B74*($C$3-$A$3)*$F$3,C74*$A$3*$F$3)</f>
        <v>1714.28571428576</v>
      </c>
      <c r="G74" s="52" t="n">
        <f aca="false">IF(A74&lt;=$B$3,B74*($C$3-$B$3)*$G$3,C74*$B$3*$G$3)</f>
        <v>5571.42857142872</v>
      </c>
      <c r="H74" s="54" t="n">
        <f aca="false">E74+F74+G74</f>
        <v>470042.788285726</v>
      </c>
      <c r="I74" s="53" t="n">
        <f aca="false">$C$3/70+I73</f>
        <v>13.4</v>
      </c>
    </row>
    <row r="75" customFormat="false" ht="12.75" hidden="false" customHeight="false" outlineLevel="0" collapsed="false">
      <c r="A75" s="52" t="n">
        <f aca="false">$C$3/70+A74</f>
        <v>13.6</v>
      </c>
      <c r="B75" s="54" t="n">
        <f aca="false">A75/$C$3</f>
        <v>0.97142857142857</v>
      </c>
      <c r="C75" s="54" t="n">
        <f aca="false">($C$3-A75)/$C$3</f>
        <v>0.0285714285714297</v>
      </c>
      <c r="D75" s="51"/>
      <c r="E75" s="52" t="n">
        <f aca="false">((B75*C75)/2)*$E$3*$C$3^2</f>
        <v>313109.264000012</v>
      </c>
      <c r="F75" s="52" t="n">
        <f aca="false">IF(A75&lt;=$A$3,B75*($C$3-$A$3)*$F$3,C75*$A$3*$F$3)</f>
        <v>1142.85714285719</v>
      </c>
      <c r="G75" s="52" t="n">
        <f aca="false">IF(A75&lt;=$B$3,B75*($C$3-$B$3)*$G$3,C75*$B$3*$G$3)</f>
        <v>3714.28571428587</v>
      </c>
      <c r="H75" s="54" t="n">
        <f aca="false">E75+F75+G75</f>
        <v>317966.406857156</v>
      </c>
      <c r="I75" s="53" t="n">
        <f aca="false">$C$3/70+I74</f>
        <v>13.6</v>
      </c>
    </row>
    <row r="76" customFormat="false" ht="12.75" hidden="false" customHeight="false" outlineLevel="0" collapsed="false">
      <c r="A76" s="52" t="n">
        <f aca="false">$C$3/70+A75</f>
        <v>13.8</v>
      </c>
      <c r="B76" s="54" t="n">
        <f aca="false">A76/$C$3</f>
        <v>0.985714285714285</v>
      </c>
      <c r="C76" s="54" t="n">
        <f aca="false">($C$3-A76)/$C$3</f>
        <v>0.0142857142857155</v>
      </c>
      <c r="D76" s="51"/>
      <c r="E76" s="52" t="n">
        <f aca="false">((B76*C76)/2)*$E$3*$C$3^2</f>
        <v>158856.906000013</v>
      </c>
      <c r="F76" s="52" t="n">
        <f aca="false">IF(A76&lt;=$A$3,B76*($C$3-$A$3)*$F$3,C76*$A$3*$F$3)</f>
        <v>571.42857142862</v>
      </c>
      <c r="G76" s="52" t="n">
        <f aca="false">IF(A76&lt;=$B$3,B76*($C$3-$B$3)*$G$3,C76*$B$3*$G$3)</f>
        <v>1857.14285714302</v>
      </c>
      <c r="H76" s="54" t="n">
        <f aca="false">E76+F76+G76</f>
        <v>161285.477428585</v>
      </c>
      <c r="I76" s="53" t="n">
        <f aca="false">$C$3/70+I75</f>
        <v>13.8</v>
      </c>
    </row>
    <row r="77" customFormat="false" ht="12.75" hidden="false" customHeight="false" outlineLevel="0" collapsed="false">
      <c r="A77" s="55" t="n">
        <f aca="false">$C$3/70+A76</f>
        <v>14</v>
      </c>
      <c r="B77" s="56" t="n">
        <f aca="false">A77/$C$3</f>
        <v>0.999999999999999</v>
      </c>
      <c r="C77" s="56" t="n">
        <f aca="false">($C$3-A77)/$C$3</f>
        <v>0</v>
      </c>
      <c r="D77" s="51"/>
      <c r="E77" s="55" t="n">
        <f aca="false">((B77*C77)/2)*$E$3*$C$3^2</f>
        <v>0</v>
      </c>
      <c r="F77" s="55" t="n">
        <f aca="false">IF(A77&lt;=$A$3,B77*($C$3-$A$3)*$F$3,C77*$A$3*$F$3)</f>
        <v>0</v>
      </c>
      <c r="G77" s="55" t="n">
        <f aca="false">IF(A77&lt;=$B$3,B77*($C$3-$B$3)*$G$3,C77*$B$3*$G$3)</f>
        <v>0</v>
      </c>
      <c r="H77" s="56" t="n">
        <f aca="false">E77+F77+G77</f>
        <v>0</v>
      </c>
      <c r="I77" s="53" t="n">
        <f aca="false">$C$3/70+I76</f>
        <v>14</v>
      </c>
    </row>
  </sheetData>
  <sheetProtection sheet="false"/>
  <printOptions headings="false" gridLines="false" gridLinesSet="true" horizontalCentered="false" verticalCentered="false"/>
  <pageMargins left="0.7" right="0.7" top="1.18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&amp;LInformatik 1&amp;CErgebnisse Momentenberechnung&amp;RStefan Offenbacher
1330203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Stefan</cp:lastModifiedBy>
  <cp:lastPrinted>2013-11-08T19:37:43Z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