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1" name="_xlnm.Print_Area" vbProcedure="false">'Eingabe QS'!$A$1:$G$49</definedName>
    <definedName function="false" hidden="false" localSheetId="0" name="_xlnm.Print_Area" vbProcedure="false">Ergebnisse!$A$1:$E$48</definedName>
    <definedName function="false" hidden="false" localSheetId="2" name="_xlnm.Print_Area" vbProcedure="false">Momente!$A$1:$H$79</definedName>
    <definedName function="false" hidden="false" localSheetId="0" name="_xlnm.Print_Area" vbProcedure="false">Ergebnisse!$A$1:$E$48</definedName>
    <definedName function="false" hidden="false" localSheetId="0" name="_xlnm.Print_Area_0" vbProcedure="false">Ergebnisse!$A$1:$E$48</definedName>
    <definedName function="false" hidden="false" localSheetId="0" name="_xlnm.Print_Area_0_0" vbProcedure="false">Ergebnisse!$A$1:$E$48</definedName>
    <definedName function="false" hidden="false" localSheetId="1" name="_xlnm.Print_Area" vbProcedure="false">'Eingabe QS'!$A$1:$G$49</definedName>
    <definedName function="false" hidden="false" localSheetId="1" name="_xlnm.Print_Area_0" vbProcedure="false">'Eingabe QS'!$A$1:$G$49</definedName>
    <definedName function="false" hidden="false" localSheetId="1" name="_xlnm.Print_Area_0_0" vbProcedure="false">'Eingabe QS'!$A$1:$G$49</definedName>
    <definedName function="false" hidden="false" localSheetId="2" name="_xlnm.Print_Area" vbProcedure="false">Momente!$A$1:$H$79</definedName>
    <definedName function="false" hidden="false" localSheetId="2" name="_xlnm.Print_Area_0" vbProcedure="false">Momente!$A$1:$H$79</definedName>
    <definedName function="false" hidden="false" localSheetId="2" name="_xlnm.Print_Area_0_0" vbProcedure="false">Momente!$A$1:$H$79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<sst xmlns="http://schemas.openxmlformats.org/spreadsheetml/2006/main" count="88" uniqueCount="63">
  <si>
    <t>Nutzereingabe (Geben sie folgende Werte ein)</t>
  </si>
  <si>
    <t>Gesamtlänge des Einfeldträgers</t>
  </si>
  <si>
    <t>L=</t>
  </si>
  <si>
    <t>[m]</t>
  </si>
  <si>
    <t>Summe aus Eigengewicht und Auflast</t>
  </si>
  <si>
    <r>
      <t>q</t>
    </r>
    <r>
      <rPr>
        <sz val="8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sz val="8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</si>
  <si>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</si>
  <si>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Pz</t>
    </r>
    <r>
      <rPr>
        <sz val="8"/>
        <color rgb="FF000000"/>
        <rFont val="Calibri"/>
        <family val="2"/>
        <charset val="1"/>
      </rPr>
      <t>1</t>
    </r>
  </si>
  <si>
    <r>
      <t>P</t>
    </r>
    <r>
      <rPr>
        <sz val="8"/>
        <color rgb="FF000000"/>
        <rFont val="Calibri"/>
        <family val="2"/>
        <charset val="1"/>
      </rPr>
      <t>z1=</t>
    </r>
  </si>
  <si>
    <t>[N]</t>
  </si>
  <si>
    <r>
      <t>Position der Einzelast x</t>
    </r>
    <r>
      <rPr>
        <sz val="8"/>
        <color rgb="FF000000"/>
        <rFont val="Calibri"/>
        <family val="2"/>
        <charset val="1"/>
      </rPr>
      <t>1</t>
    </r>
  </si>
  <si>
    <r>
      <t>x</t>
    </r>
    <r>
      <rPr>
        <sz val="8"/>
        <color rgb="FF000000"/>
        <rFont val="Calibri"/>
        <family val="2"/>
        <charset val="1"/>
      </rPr>
      <t>1=</t>
    </r>
  </si>
  <si>
    <r>
      <t>Einzellast Pz</t>
    </r>
    <r>
      <rPr>
        <sz val="8"/>
        <color rgb="FF000000"/>
        <rFont val="Calibri"/>
        <family val="2"/>
        <charset val="1"/>
      </rPr>
      <t>2</t>
    </r>
  </si>
  <si>
    <r>
      <t>Pz</t>
    </r>
    <r>
      <rPr>
        <sz val="8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</si>
  <si>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r>
      <t>Position der Einzelast x</t>
    </r>
    <r>
      <rPr>
        <sz val="8"/>
        <color rgb="FF000000"/>
        <rFont val="Calibri"/>
        <family val="2"/>
        <charset val="1"/>
      </rPr>
      <t>2</t>
    </r>
  </si>
  <si>
    <r>
      <t>x</t>
    </r>
    <r>
      <rPr>
        <sz val="8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</si>
  <si>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</si>
  <si>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</si>
  <si>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sz val="8"/>
        <color rgb="FF000000"/>
        <rFont val="Calibri"/>
        <family val="2"/>
        <charset val="1"/>
      </rPr>
      <t>max=</t>
    </r>
  </si>
  <si>
    <t>zugehörige Biegespannung </t>
  </si>
  <si>
    <r>
      <t>σ</t>
    </r>
    <r>
      <rPr>
        <sz val="14"/>
        <color rgb="FF000000"/>
        <rFont val="Calibri"/>
        <family val="2"/>
        <charset val="1"/>
      </rPr>
      <t>M</t>
    </r>
    <r>
      <rPr>
        <sz val="8"/>
        <color rgb="FF000000"/>
        <rFont val="Calibri"/>
        <family val="2"/>
        <charset val="1"/>
      </rPr>
      <t>max=</t>
    </r>
  </si>
  <si>
    <t>[N/mm²]</t>
  </si>
  <si>
    <t>an der Stelle:</t>
  </si>
  <si>
    <r>
      <t>x</t>
    </r>
    <r>
      <rPr>
        <sz val="14"/>
        <color rgb="FF000000"/>
        <rFont val="Calibri"/>
        <family val="2"/>
        <charset val="1"/>
      </rPr>
      <t>M</t>
    </r>
    <r>
      <rPr>
        <sz val="8"/>
        <color rgb="FF000000"/>
        <rFont val="Calibri"/>
        <family val="2"/>
        <charset val="1"/>
      </rPr>
      <t>max=</t>
    </r>
  </si>
  <si>
    <t>Diagramm</t>
  </si>
  <si>
    <t>Höhe 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</si>
  <si>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</si>
  <si>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</si>
  <si>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</si>
  <si>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</si>
  <si>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</si>
  <si>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</si>
  <si>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</si>
  <si>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</si>
  <si>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</si>
  <si>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y=</t>
  </si>
  <si>
    <t>[kg/m³]</t>
  </si>
  <si>
    <t>Fläche des Querschnitts</t>
  </si>
  <si>
    <t>A=</t>
  </si>
  <si>
    <t>[cm²]</t>
  </si>
  <si>
    <t>Flächenträgheitsmoment um y-y</t>
  </si>
  <si>
    <r>
      <t>l</t>
    </r>
    <r>
      <rPr>
        <sz val="8"/>
        <color rgb="FF000000"/>
        <rFont val="Calibri"/>
        <family val="2"/>
        <charset val="1"/>
      </rPr>
      <t>y=</t>
    </r>
  </si>
  <si>
    <t>[cm³]</t>
  </si>
  <si>
    <t>Eigengewicht</t>
  </si>
  <si>
    <r>
      <t>q</t>
    </r>
    <r>
      <rPr>
        <sz val="8"/>
        <color rgb="FF000000"/>
        <rFont val="Calibri"/>
        <family val="2"/>
        <charset val="1"/>
      </rPr>
      <t>z=</t>
    </r>
  </si>
  <si>
    <t>Querschnitt</t>
  </si>
  <si>
    <t>Position der </t>
  </si>
  <si>
    <t>Gesamtlänge der</t>
  </si>
  <si>
    <t>Eigengewicht  </t>
  </si>
  <si>
    <r>
      <t>Einzellast 1 P</t>
    </r>
    <r>
      <rPr>
        <sz val="8"/>
        <color rgb="FF000000"/>
        <rFont val="Calibri"/>
        <family val="2"/>
        <charset val="1"/>
      </rPr>
      <t>z1</t>
    </r>
  </si>
  <si>
    <r>
      <t>Einzellast 2 P</t>
    </r>
    <r>
      <rPr>
        <sz val="8"/>
        <color rgb="FF000000"/>
        <rFont val="Calibri"/>
        <family val="2"/>
        <charset val="1"/>
      </rPr>
      <t>z2</t>
    </r>
  </si>
  <si>
    <r>
      <t>Einzellast 2 x</t>
    </r>
    <r>
      <rPr>
        <sz val="8"/>
        <color rgb="FF000000"/>
        <rFont val="Calibri"/>
        <family val="2"/>
        <charset val="1"/>
      </rPr>
      <t>2</t>
    </r>
  </si>
  <si>
    <t>Brücke</t>
  </si>
  <si>
    <t>und Auflast qz+pz</t>
  </si>
  <si>
    <r>
      <t>Einzellast 1 x</t>
    </r>
    <r>
      <rPr>
        <sz val="8"/>
        <color rgb="FF000000"/>
        <rFont val="Calibri"/>
        <family val="2"/>
        <charset val="1"/>
      </rPr>
      <t>1</t>
    </r>
  </si>
  <si>
    <t>[Nm]</t>
  </si>
  <si>
    <t>x/L</t>
  </si>
  <si>
    <t>(L-x)/L</t>
  </si>
  <si>
    <t>Md</t>
  </si>
  <si>
    <t>Mz1</t>
  </si>
  <si>
    <t>Mz2</t>
  </si>
  <si>
    <t>Mges</t>
  </si>
  <si>
    <t>x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</si>
</sst>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0.00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92D050"/>
      <name val="Calibri"/>
      <family val="2"/>
      <charset val="1"/>
    </font>
    <font>
      <sz val="8"/>
      <color rgb="FF000000"/>
      <name val="Calibri"/>
      <family val="2"/>
      <charset val="1"/>
    </font>
    <font>
      <b val="true"/>
      <sz val="14"/>
      <color rgb="FF00B050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4"/>
      <color rgb="FFC0504D"/>
      <name val="Calibri"/>
      <family val="2"/>
      <charset val="1"/>
    </font>
    <font>
      <sz val="10"/>
      <name val="Arial"/>
      <family val="2"/>
    </font>
    <font>
      <b val="true"/>
      <sz val="14"/>
      <color rgb="FFD99694"/>
      <name val="Calibri"/>
      <family val="2"/>
      <charset val="1"/>
    </font>
    <font>
      <b val="true"/>
      <sz val="14"/>
      <color rgb="FFF79646"/>
      <name val="Calibri"/>
      <family val="2"/>
      <charset val="1"/>
    </font>
    <font>
      <b val="true"/>
      <sz val="14"/>
      <color rgb="FF77933C"/>
      <name val="Calibri"/>
      <family val="2"/>
      <charset val="1"/>
    </font>
    <font>
      <sz val="9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8EB4E3"/>
        <bgColor rgb="FF9999FF"/>
      </patternFill>
    </fill>
    <fill>
      <patternFill patternType="solid">
        <fgColor rgb="FF92D050"/>
        <bgColor rgb="FF98B855"/>
      </patternFill>
    </fill>
    <fill>
      <patternFill patternType="solid">
        <fgColor rgb="FF00B050"/>
        <bgColor rgb="FF008080"/>
      </patternFill>
    </fill>
    <fill>
      <patternFill patternType="solid">
        <fgColor rgb="FFD99694"/>
        <bgColor rgb="FFFF99CC"/>
      </patternFill>
    </fill>
    <fill>
      <patternFill patternType="solid">
        <fgColor rgb="FFF79646"/>
        <bgColor rgb="FFD99694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2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2" borderId="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4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5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1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6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6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3" fillId="3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3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3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3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3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3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3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3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13" fillId="4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3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6" fontId="5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5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7933C"/>
      <rgbColor rgb="FF800080"/>
      <rgbColor rgb="FF008080"/>
      <rgbColor rgb="FFC0C0C0"/>
      <rgbColor rgb="FF878787"/>
      <rgbColor rgb="FF9999FF"/>
      <rgbColor rgb="FFBE4B48"/>
      <rgbColor rgb="FFFFFFCC"/>
      <rgbColor rgb="FFCCFFFF"/>
      <rgbColor rgb="FF660066"/>
      <rgbColor rgb="FFD99694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4A7EBB"/>
      <rgbColor rgb="FF33CCCC"/>
      <rgbColor rgb="FF92D050"/>
      <rgbColor rgb="FFFFCC00"/>
      <rgbColor rgb="FFF79646"/>
      <rgbColor rgb="FFFF6600"/>
      <rgbColor rgb="FF7D5FA0"/>
      <rgbColor rgb="FF98B855"/>
      <rgbColor rgb="FF003366"/>
      <rgbColor rgb="FF00B050"/>
      <rgbColor rgb="FF003300"/>
      <rgbColor rgb="FF333300"/>
      <rgbColor rgb="FF993300"/>
      <rgbColor rgb="FFC0504D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 [Nm]"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momente!$H$9:$H$79</c:f>
              <c:strCache>
                <c:ptCount val="71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</c:v>
                </c:pt>
                <c:pt idx="58">
                  <c:v>8.7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</c:v>
                </c:pt>
                <c:pt idx="63">
                  <c:v>9.45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strCache>
            </c:strRef>
          </c:cat>
          <c:val>
            <c:numRef>
              <c:f>momente!$C$9:$C$79</c:f>
              <c:numCache>
                <c:formatCode>General</c:formatCode>
                <c:ptCount val="71"/>
                <c:pt idx="0">
                  <c:v>0</c:v>
                </c:pt>
                <c:pt idx="1">
                  <c:v>3198.92625</c:v>
                </c:pt>
                <c:pt idx="2">
                  <c:v>6305.13</c:v>
                </c:pt>
                <c:pt idx="3">
                  <c:v>9318.61125</c:v>
                </c:pt>
                <c:pt idx="4">
                  <c:v>12239.37</c:v>
                </c:pt>
                <c:pt idx="5">
                  <c:v>15067.40625</c:v>
                </c:pt>
                <c:pt idx="6">
                  <c:v>17802.72</c:v>
                </c:pt>
                <c:pt idx="7">
                  <c:v>20445.31125</c:v>
                </c:pt>
                <c:pt idx="8">
                  <c:v>22995.18</c:v>
                </c:pt>
                <c:pt idx="9">
                  <c:v>25452.32625</c:v>
                </c:pt>
                <c:pt idx="10">
                  <c:v>27816.75</c:v>
                </c:pt>
                <c:pt idx="11">
                  <c:v>30088.45125</c:v>
                </c:pt>
                <c:pt idx="12">
                  <c:v>32267.43</c:v>
                </c:pt>
                <c:pt idx="13">
                  <c:v>34353.68625</c:v>
                </c:pt>
                <c:pt idx="14">
                  <c:v>36347.22</c:v>
                </c:pt>
                <c:pt idx="15">
                  <c:v>38248.03125</c:v>
                </c:pt>
                <c:pt idx="16">
                  <c:v>40056.12</c:v>
                </c:pt>
                <c:pt idx="17">
                  <c:v>41771.48625</c:v>
                </c:pt>
                <c:pt idx="18">
                  <c:v>43394.13</c:v>
                </c:pt>
                <c:pt idx="19">
                  <c:v>44924.05125</c:v>
                </c:pt>
                <c:pt idx="20">
                  <c:v>46361.25</c:v>
                </c:pt>
                <c:pt idx="21">
                  <c:v>47705.72625</c:v>
                </c:pt>
                <c:pt idx="22">
                  <c:v>48957.48</c:v>
                </c:pt>
                <c:pt idx="23">
                  <c:v>50116.51125</c:v>
                </c:pt>
                <c:pt idx="24">
                  <c:v>51182.82</c:v>
                </c:pt>
                <c:pt idx="25">
                  <c:v>52156.40625</c:v>
                </c:pt>
                <c:pt idx="26">
                  <c:v>53037.27</c:v>
                </c:pt>
                <c:pt idx="27">
                  <c:v>53825.41125</c:v>
                </c:pt>
                <c:pt idx="28">
                  <c:v>54520.83</c:v>
                </c:pt>
                <c:pt idx="29">
                  <c:v>55123.52625</c:v>
                </c:pt>
                <c:pt idx="30">
                  <c:v>55633.5</c:v>
                </c:pt>
                <c:pt idx="31">
                  <c:v>56050.75125</c:v>
                </c:pt>
                <c:pt idx="32">
                  <c:v>56375.28</c:v>
                </c:pt>
                <c:pt idx="33">
                  <c:v>56607.08625</c:v>
                </c:pt>
                <c:pt idx="34">
                  <c:v>56746.17</c:v>
                </c:pt>
                <c:pt idx="35">
                  <c:v>56792.53125</c:v>
                </c:pt>
                <c:pt idx="36">
                  <c:v>56746.17</c:v>
                </c:pt>
                <c:pt idx="37">
                  <c:v>56607.08625</c:v>
                </c:pt>
                <c:pt idx="38">
                  <c:v>56375.28</c:v>
                </c:pt>
                <c:pt idx="39">
                  <c:v>56050.75125</c:v>
                </c:pt>
                <c:pt idx="40">
                  <c:v>55633.5</c:v>
                </c:pt>
                <c:pt idx="41">
                  <c:v>55123.52625</c:v>
                </c:pt>
                <c:pt idx="42">
                  <c:v>54520.83</c:v>
                </c:pt>
                <c:pt idx="43">
                  <c:v>53825.41125</c:v>
                </c:pt>
                <c:pt idx="44">
                  <c:v>53037.27</c:v>
                </c:pt>
                <c:pt idx="45">
                  <c:v>52156.40625</c:v>
                </c:pt>
                <c:pt idx="46">
                  <c:v>51182.82</c:v>
                </c:pt>
                <c:pt idx="47">
                  <c:v>50116.51125</c:v>
                </c:pt>
                <c:pt idx="48">
                  <c:v>48957.48</c:v>
                </c:pt>
                <c:pt idx="49">
                  <c:v>47705.7262499999</c:v>
                </c:pt>
                <c:pt idx="50">
                  <c:v>46361.2499999999</c:v>
                </c:pt>
                <c:pt idx="51">
                  <c:v>44924.0512499999</c:v>
                </c:pt>
                <c:pt idx="52">
                  <c:v>43394.1299999999</c:v>
                </c:pt>
                <c:pt idx="53">
                  <c:v>41771.4862499999</c:v>
                </c:pt>
                <c:pt idx="54">
                  <c:v>40056.1199999999</c:v>
                </c:pt>
                <c:pt idx="55">
                  <c:v>38248.0312499999</c:v>
                </c:pt>
                <c:pt idx="56">
                  <c:v>36347.2199999999</c:v>
                </c:pt>
                <c:pt idx="57">
                  <c:v>34353.6862499999</c:v>
                </c:pt>
                <c:pt idx="58">
                  <c:v>32267.4299999999</c:v>
                </c:pt>
                <c:pt idx="59">
                  <c:v>30088.4512499998</c:v>
                </c:pt>
                <c:pt idx="60">
                  <c:v>27816.7499999998</c:v>
                </c:pt>
                <c:pt idx="61">
                  <c:v>25452.3262499998</c:v>
                </c:pt>
                <c:pt idx="62">
                  <c:v>22995.1799999998</c:v>
                </c:pt>
                <c:pt idx="63">
                  <c:v>20445.3112499998</c:v>
                </c:pt>
                <c:pt idx="64">
                  <c:v>17802.7199999998</c:v>
                </c:pt>
                <c:pt idx="65">
                  <c:v>15067.4062499998</c:v>
                </c:pt>
                <c:pt idx="66">
                  <c:v>12239.3699999998</c:v>
                </c:pt>
                <c:pt idx="67">
                  <c:v>9318.61124999974</c:v>
                </c:pt>
                <c:pt idx="68">
                  <c:v>6305.12999999973</c:v>
                </c:pt>
                <c:pt idx="69">
                  <c:v>3198.92624999971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 [Nm]"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momente!$H$9:$H$79</c:f>
              <c:strCache>
                <c:ptCount val="71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</c:v>
                </c:pt>
                <c:pt idx="58">
                  <c:v>8.7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</c:v>
                </c:pt>
                <c:pt idx="63">
                  <c:v>9.45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strCache>
            </c:strRef>
          </c:cat>
          <c:val>
            <c:numRef>
              <c:f>momente!$E$9:$E$79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 [Nm]"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momente!$H$9:$H$79</c:f>
              <c:strCache>
                <c:ptCount val="71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</c:v>
                </c:pt>
                <c:pt idx="58">
                  <c:v>8.7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</c:v>
                </c:pt>
                <c:pt idx="63">
                  <c:v>9.45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strCache>
            </c:strRef>
          </c:cat>
          <c:val>
            <c:numRef>
              <c:f>momente!$F$9:$F$79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 [Nm]"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momente!$H$9:$H$79</c:f>
              <c:strCache>
                <c:ptCount val="71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</c:v>
                </c:pt>
                <c:pt idx="58">
                  <c:v>8.7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</c:v>
                </c:pt>
                <c:pt idx="63">
                  <c:v>9.45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strCache>
            </c:strRef>
          </c:cat>
          <c:val>
            <c:numRef>
              <c:f>momente!$G$9:$G$79</c:f>
              <c:numCache>
                <c:formatCode>General</c:formatCode>
                <c:ptCount val="71"/>
                <c:pt idx="0">
                  <c:v>0</c:v>
                </c:pt>
                <c:pt idx="1">
                  <c:v>3300.35482142857</c:v>
                </c:pt>
                <c:pt idx="2">
                  <c:v>6507.98714285714</c:v>
                </c:pt>
                <c:pt idx="3">
                  <c:v>9622.89696428571</c:v>
                </c:pt>
                <c:pt idx="4">
                  <c:v>12645.0842857143</c:v>
                </c:pt>
                <c:pt idx="5">
                  <c:v>15574.5491071429</c:v>
                </c:pt>
                <c:pt idx="6">
                  <c:v>18411.2914285714</c:v>
                </c:pt>
                <c:pt idx="7">
                  <c:v>21155.31125</c:v>
                </c:pt>
                <c:pt idx="8">
                  <c:v>23806.6085714286</c:v>
                </c:pt>
                <c:pt idx="9">
                  <c:v>26365.1833928571</c:v>
                </c:pt>
                <c:pt idx="10">
                  <c:v>28831.0357142857</c:v>
                </c:pt>
                <c:pt idx="11">
                  <c:v>31204.1655357143</c:v>
                </c:pt>
                <c:pt idx="12">
                  <c:v>33484.5728571428</c:v>
                </c:pt>
                <c:pt idx="13">
                  <c:v>35672.2576785714</c:v>
                </c:pt>
                <c:pt idx="14">
                  <c:v>37767.22</c:v>
                </c:pt>
                <c:pt idx="15">
                  <c:v>39769.4598214286</c:v>
                </c:pt>
                <c:pt idx="16">
                  <c:v>41678.9771428571</c:v>
                </c:pt>
                <c:pt idx="17">
                  <c:v>43495.7719642857</c:v>
                </c:pt>
                <c:pt idx="18">
                  <c:v>45219.8442857143</c:v>
                </c:pt>
                <c:pt idx="19">
                  <c:v>46851.1941071428</c:v>
                </c:pt>
                <c:pt idx="20">
                  <c:v>48389.8214285714</c:v>
                </c:pt>
                <c:pt idx="21">
                  <c:v>49835.72625</c:v>
                </c:pt>
                <c:pt idx="22">
                  <c:v>51188.9085714286</c:v>
                </c:pt>
                <c:pt idx="23">
                  <c:v>52449.3683928571</c:v>
                </c:pt>
                <c:pt idx="24">
                  <c:v>53617.1057142857</c:v>
                </c:pt>
                <c:pt idx="25">
                  <c:v>54692.1205357143</c:v>
                </c:pt>
                <c:pt idx="26">
                  <c:v>55674.4128571428</c:v>
                </c:pt>
                <c:pt idx="27">
                  <c:v>56563.9826785714</c:v>
                </c:pt>
                <c:pt idx="28">
                  <c:v>57360.83</c:v>
                </c:pt>
                <c:pt idx="29">
                  <c:v>58064.9548214286</c:v>
                </c:pt>
                <c:pt idx="30">
                  <c:v>58676.3571428571</c:v>
                </c:pt>
                <c:pt idx="31">
                  <c:v>59195.0369642857</c:v>
                </c:pt>
                <c:pt idx="32">
                  <c:v>59620.9942857143</c:v>
                </c:pt>
                <c:pt idx="33">
                  <c:v>59954.2291071429</c:v>
                </c:pt>
                <c:pt idx="34">
                  <c:v>60194.7414285714</c:v>
                </c:pt>
                <c:pt idx="35">
                  <c:v>60342.53125</c:v>
                </c:pt>
                <c:pt idx="36">
                  <c:v>60397.5985714286</c:v>
                </c:pt>
                <c:pt idx="37">
                  <c:v>60359.9433928571</c:v>
                </c:pt>
                <c:pt idx="38">
                  <c:v>60229.5657142857</c:v>
                </c:pt>
                <c:pt idx="39">
                  <c:v>60006.4655357143</c:v>
                </c:pt>
                <c:pt idx="40">
                  <c:v>59690.6428571428</c:v>
                </c:pt>
                <c:pt idx="41">
                  <c:v>59282.0976785714</c:v>
                </c:pt>
                <c:pt idx="42">
                  <c:v>58780.83</c:v>
                </c:pt>
                <c:pt idx="43">
                  <c:v>58186.8398214286</c:v>
                </c:pt>
                <c:pt idx="44">
                  <c:v>57500.1271428571</c:v>
                </c:pt>
                <c:pt idx="45">
                  <c:v>56720.6919642857</c:v>
                </c:pt>
                <c:pt idx="46">
                  <c:v>55848.5342857142</c:v>
                </c:pt>
                <c:pt idx="47">
                  <c:v>54853.6541071428</c:v>
                </c:pt>
                <c:pt idx="48">
                  <c:v>53706.0514285714</c:v>
                </c:pt>
                <c:pt idx="49">
                  <c:v>52465.7262499999</c:v>
                </c:pt>
                <c:pt idx="50">
                  <c:v>51132.6785714285</c:v>
                </c:pt>
                <c:pt idx="51">
                  <c:v>49706.9083928571</c:v>
                </c:pt>
                <c:pt idx="52">
                  <c:v>48188.4157142856</c:v>
                </c:pt>
                <c:pt idx="53">
                  <c:v>46577.2005357142</c:v>
                </c:pt>
                <c:pt idx="54">
                  <c:v>44873.2628571428</c:v>
                </c:pt>
                <c:pt idx="55">
                  <c:v>43076.6026785713</c:v>
                </c:pt>
                <c:pt idx="56">
                  <c:v>41187.2199999999</c:v>
                </c:pt>
                <c:pt idx="57">
                  <c:v>39205.1148214284</c:v>
                </c:pt>
                <c:pt idx="58">
                  <c:v>37130.287142857</c:v>
                </c:pt>
                <c:pt idx="59">
                  <c:v>34962.7369642855</c:v>
                </c:pt>
                <c:pt idx="60">
                  <c:v>32702.4642857141</c:v>
                </c:pt>
                <c:pt idx="61">
                  <c:v>30349.4691071427</c:v>
                </c:pt>
                <c:pt idx="62">
                  <c:v>27903.7514285712</c:v>
                </c:pt>
                <c:pt idx="63">
                  <c:v>25365.3112499998</c:v>
                </c:pt>
                <c:pt idx="64">
                  <c:v>22734.1485714283</c:v>
                </c:pt>
                <c:pt idx="65">
                  <c:v>20010.2633928569</c:v>
                </c:pt>
                <c:pt idx="66">
                  <c:v>17193.6557142855</c:v>
                </c:pt>
                <c:pt idx="67">
                  <c:v>14284.325535714</c:v>
                </c:pt>
                <c:pt idx="68">
                  <c:v>11282.2728571426</c:v>
                </c:pt>
                <c:pt idx="69">
                  <c:v>8187.49767857112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50136169"/>
        <c:axId val="59317657"/>
      </c:lineChart>
      <c:catAx>
        <c:axId val="50136169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59317657"/>
        <c:crosses val="autoZero"/>
        <c:auto val="1"/>
        <c:lblAlgn val="ctr"/>
        <c:lblOffset val="100"/>
      </c:catAx>
      <c:valAx>
        <c:axId val="59317657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50136169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108000</xdr:colOff>
      <xdr:row>14</xdr:row>
      <xdr:rowOff>211680</xdr:rowOff>
    </xdr:from>
    <xdr:to>
      <xdr:col>5</xdr:col>
      <xdr:colOff>66600</xdr:colOff>
      <xdr:row>38</xdr:row>
      <xdr:rowOff>126720</xdr:rowOff>
    </xdr:to>
    <xdr:graphicFrame>
      <xdr:nvGraphicFramePr>
        <xdr:cNvPr id="0" name="Diagramm 1"/>
        <xdr:cNvGraphicFramePr/>
      </xdr:nvGraphicFramePr>
      <xdr:xfrm>
        <a:off x="108000" y="2992320"/>
        <a:ext cx="5722200" cy="434988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88560</xdr:colOff>
      <xdr:row>15</xdr:row>
      <xdr:rowOff>207720</xdr:rowOff>
    </xdr:from>
    <xdr:to>
      <xdr:col>6</xdr:col>
      <xdr:colOff>107640</xdr:colOff>
      <xdr:row>29</xdr:row>
      <xdr:rowOff>56160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88560" y="3042360"/>
          <a:ext cx="5756760" cy="2454480"/>
        </a:xfrm>
        <a:prstGeom prst="rect">
          <a:avLst/>
        </a:prstGeom>
        <a:ln>
          <a:solidFill>
            <a:srgbClr val="ffffff"/>
          </a:solidFill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38.780612244898" collapsed="true"/>
    <col min="2" max="5" hidden="false" style="0" width="10.7295918367347" collapsed="true"/>
    <col min="6" max="6" hidden="false" style="0" width="11.5204081632653" collapsed="true"/>
    <col min="7" max="1025" hidden="false" style="0" width="10.7295918367347" collapsed="true"/>
  </cols>
  <sheetData>
    <row r="1" customFormat="false" ht="17.35" hidden="false" customHeight="false" outlineLevel="0" collapsed="false">
      <c r="A1" s="1" t="s">
        <v>0</v>
      </c>
      <c r="B1"/>
      <c r="F1" s="2"/>
    </row>
    <row r="2" customFormat="false" ht="14.4" hidden="false" customHeight="false" outlineLevel="0" collapsed="false">
      <c r="A2" s="3" t="s">
        <v>1</v>
      </c>
      <c r="B2" s="4"/>
      <c r="C2" s="5" t="s">
        <v>2</v>
      </c>
      <c r="D2" s="6" t="n">
        <v>10.5</v>
      </c>
      <c r="E2" s="7" t="s">
        <v>3</v>
      </c>
      <c r="F2" s="2" t="n">
        <v>3.5</v>
      </c>
    </row>
    <row r="3" customFormat="false" ht="14.4" hidden="false" customHeight="false" outlineLevel="0" collapsed="false">
      <c r="A3" s="8" t="s">
        <v>4</v>
      </c>
      <c r="B3" s="9"/>
      <c r="C3" s="10" t="s">
        <v>5</v>
      </c>
      <c r="D3" s="11" t="n">
        <v>4121</v>
      </c>
      <c r="E3" s="12" t="s">
        <v>6</v>
      </c>
      <c r="F3" s="2" t="n">
        <v>7</v>
      </c>
    </row>
    <row r="4" customFormat="false" ht="14.4" hidden="false" customHeight="false" outlineLevel="0" collapsed="false">
      <c r="A4" s="8" t="s">
        <v>7</v>
      </c>
      <c r="B4" s="9"/>
      <c r="C4" s="10" t="s">
        <v>8</v>
      </c>
      <c r="D4" s="13" t="n">
        <v>600</v>
      </c>
      <c r="E4" s="12" t="s">
        <v>9</v>
      </c>
      <c r="F4" s="2" t="n">
        <v>10.5</v>
      </c>
    </row>
    <row r="5" customFormat="false" ht="14.4" hidden="false" customHeight="false" outlineLevel="0" collapsed="false">
      <c r="A5" s="8" t="s">
        <v>10</v>
      </c>
      <c r="B5" s="9"/>
      <c r="C5" s="10" t="s">
        <v>11</v>
      </c>
      <c r="D5" s="6" t="n">
        <v>7</v>
      </c>
      <c r="E5" s="12" t="s">
        <v>3</v>
      </c>
      <c r="F5" s="2" t="n">
        <v>14</v>
      </c>
    </row>
    <row r="6" customFormat="false" ht="14.4" hidden="false" customHeight="false" outlineLevel="0" collapsed="false">
      <c r="A6" s="8" t="s">
        <v>12</v>
      </c>
      <c r="B6" s="9"/>
      <c r="C6" s="10" t="s">
        <v>13</v>
      </c>
      <c r="D6" s="13" t="n">
        <v>50000</v>
      </c>
      <c r="E6" s="12" t="s">
        <v>9</v>
      </c>
      <c r="F6" s="2"/>
    </row>
    <row r="7" customFormat="false" ht="14.4" hidden="false" customHeight="false" outlineLevel="0" collapsed="false">
      <c r="A7" s="14" t="s">
        <v>14</v>
      </c>
      <c r="B7" s="15"/>
      <c r="C7" s="16" t="s">
        <v>15</v>
      </c>
      <c r="D7" s="6" t="n">
        <v>10.4</v>
      </c>
      <c r="E7" s="17" t="s">
        <v>3</v>
      </c>
    </row>
    <row r="10" customFormat="false" ht="18" hidden="false" customHeight="false" outlineLevel="0" collapsed="false">
      <c r="A10" s="18" t="s">
        <v>16</v>
      </c>
      <c r="B10" s="19"/>
      <c r="C10" s="19"/>
      <c r="D10" s="19"/>
      <c r="E10" s="19"/>
    </row>
    <row r="11" customFormat="false" ht="18" hidden="false" customHeight="false" outlineLevel="0" collapsed="false">
      <c r="A11" s="3" t="s">
        <v>17</v>
      </c>
      <c r="B11" s="4"/>
      <c r="C11" s="20" t="s">
        <v>18</v>
      </c>
      <c r="D11" s="21" t="n">
        <f aca="false">MAX(Momente!G9:G79)</f>
        <v>60397.5985714286</v>
      </c>
      <c r="E11" s="7" t="s">
        <v>9</v>
      </c>
    </row>
    <row r="12" customFormat="false" ht="18" hidden="false" customHeight="false" outlineLevel="0" collapsed="false">
      <c r="A12" s="8" t="s">
        <v>19</v>
      </c>
      <c r="B12" s="9"/>
      <c r="C12" s="10" t="s">
        <v>20</v>
      </c>
      <c r="D12" s="21" t="n">
        <f aca="false">($D$11*'Eingabe QS'!$D$4)/(2*'Eingabe QS'!$D$13)</f>
        <v>24.2480433264839</v>
      </c>
      <c r="E12" s="12" t="s">
        <v>21</v>
      </c>
    </row>
    <row r="13" customFormat="false" ht="18" hidden="false" customHeight="false" outlineLevel="0" collapsed="false">
      <c r="A13" s="14" t="s">
        <v>22</v>
      </c>
      <c r="B13" s="15"/>
      <c r="C13" s="16" t="s">
        <v>23</v>
      </c>
      <c r="D13" s="21" t="n">
        <f aca="false">VLOOKUP($D$11,Momente!$G$9:$H$79,2,0)</f>
        <v>5.4</v>
      </c>
      <c r="E13" s="17" t="s">
        <v>3</v>
      </c>
    </row>
    <row r="15" customFormat="false" ht="18" hidden="false" customHeight="false" outlineLevel="0" collapsed="false">
      <c r="A15" s="22" t="s">
        <v>24</v>
      </c>
    </row>
  </sheetData>
  <sheetProtection sheet="false"/>
  <dataValidations count="5">
    <dataValidation allowBlank="true" error="Wert nicht zugelassen" operator="between" prompt="Wert aus der Dropdown-Liste auswählen" promptTitle="Trägerlänge " showDropDown="false" showErrorMessage="true" showInputMessage="true" sqref="D2" type="list">
      <formula1>$F$2:$F$5</formula1>
      <formula2>0</formula2>
    </dataValidation>
    <dataValidation allowBlank="true" error="Position liegt nicht auf dem Träger" operator="lessThanOrEqual" prompt="Längeneingabe in Meter " promptTitle="Abstand vom Auflager A zur Kraft" showDropDown="false" showErrorMessage="true" showInputMessage="true" sqref="D5" type="decimal">
      <formula1>$D$2</formula1>
      <formula2>0</formula2>
    </dataValidation>
    <dataValidation allowBlank="true" error="Position liegt nicht auf dem Träger" operator="lessThanOrEqual" prompt="Längenangabe in Meter" promptTitle="Abstand vom Auflager zur Kraft" showDropDown="false" showErrorMessage="true" showInputMessage="true" sqref="D7" type="decimal">
      <formula1>$D$2</formula1>
      <formula2>0</formula2>
    </dataValidation>
    <dataValidation allowBlank="true" operator="greaterThan" prompt="Eingabe in Newton " showDropDown="false" showErrorMessage="true" showInputMessage="true" sqref="D6" type="decimal">
      <formula1>0</formula1>
      <formula2>0</formula2>
    </dataValidation>
    <dataValidation allowBlank="true" operator="greaterThan" prompt="Eingabe in Newton" showDropDown="false" showErrorMessage="true" showInputMessage="true" sqref="D4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&amp;CInformatik1 
Aufgabe 2</oddHeader>
    <oddFooter>&amp;CJohannes Meinhardt
1232093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F1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26.8928571428571" collapsed="true"/>
    <col min="2" max="4" hidden="false" style="0" width="10.7295918367347" collapsed="true"/>
    <col min="5" max="5" hidden="false" style="0" width="11.5204081632653" collapsed="true"/>
    <col min="6" max="1025" hidden="false" style="0" width="10.7295918367347" collapsed="true"/>
  </cols>
  <sheetData>
    <row r="3" customFormat="false" ht="18" hidden="false" customHeight="false" outlineLevel="0" collapsed="false">
      <c r="A3" s="23" t="s">
        <v>0</v>
      </c>
      <c r="B3"/>
    </row>
    <row r="4" customFormat="false" ht="14.4" hidden="false" customHeight="false" outlineLevel="0" collapsed="false">
      <c r="A4" s="3" t="s">
        <v>25</v>
      </c>
      <c r="B4" s="4"/>
      <c r="C4" s="4" t="s">
        <v>26</v>
      </c>
      <c r="D4" s="24" t="n">
        <v>35</v>
      </c>
      <c r="E4" s="4" t="s">
        <v>27</v>
      </c>
      <c r="F4" s="7" t="s">
        <v>27</v>
      </c>
    </row>
    <row r="5" customFormat="false" ht="14.4" hidden="false" customHeight="false" outlineLevel="0" collapsed="false">
      <c r="A5" s="8" t="s">
        <v>28</v>
      </c>
      <c r="B5" s="9"/>
      <c r="C5" s="9" t="s">
        <v>29</v>
      </c>
      <c r="D5" s="24" t="n">
        <v>40</v>
      </c>
      <c r="E5" s="9"/>
      <c r="F5" s="12" t="s">
        <v>27</v>
      </c>
    </row>
    <row r="6" customFormat="false" ht="14.4" hidden="false" customHeight="false" outlineLevel="0" collapsed="false">
      <c r="A6" s="8" t="s">
        <v>30</v>
      </c>
      <c r="B6" s="9"/>
      <c r="C6" s="9" t="s">
        <v>31</v>
      </c>
      <c r="D6" s="25" t="n">
        <v>1.5</v>
      </c>
      <c r="E6" s="9"/>
      <c r="F6" s="12" t="s">
        <v>27</v>
      </c>
    </row>
    <row r="7" customFormat="false" ht="14.4" hidden="false" customHeight="false" outlineLevel="0" collapsed="false">
      <c r="A7" s="8" t="s">
        <v>32</v>
      </c>
      <c r="B7" s="9"/>
      <c r="C7" s="9" t="s">
        <v>33</v>
      </c>
      <c r="D7" s="25" t="n">
        <v>1.8</v>
      </c>
      <c r="E7" s="9"/>
      <c r="F7" s="12" t="s">
        <v>27</v>
      </c>
    </row>
    <row r="8" customFormat="false" ht="14.4" hidden="false" customHeight="false" outlineLevel="0" collapsed="false">
      <c r="A8" s="14" t="s">
        <v>34</v>
      </c>
      <c r="B8" s="15"/>
      <c r="C8" s="15" t="s">
        <v>35</v>
      </c>
      <c r="D8" s="24" t="n">
        <v>7500</v>
      </c>
      <c r="E8" s="15"/>
      <c r="F8" s="17" t="s">
        <v>36</v>
      </c>
    </row>
    <row r="11" customFormat="false" ht="18" hidden="false" customHeight="false" outlineLevel="0" collapsed="false">
      <c r="A11" s="26" t="s">
        <v>16</v>
      </c>
    </row>
    <row r="12" customFormat="false" ht="14.4" hidden="false" customHeight="false" outlineLevel="0" collapsed="false">
      <c r="A12" s="3" t="s">
        <v>37</v>
      </c>
      <c r="B12" s="4"/>
      <c r="C12" s="4" t="s">
        <v>38</v>
      </c>
      <c r="D12" s="27" t="n">
        <f aca="false">2*D5*D7+(D4-2*D7)*D6</f>
        <v>191.1</v>
      </c>
      <c r="E12" s="4"/>
      <c r="F12" s="7" t="s">
        <v>39</v>
      </c>
    </row>
    <row r="13" customFormat="false" ht="14.4" hidden="false" customHeight="false" outlineLevel="0" collapsed="false">
      <c r="A13" s="8" t="s">
        <v>40</v>
      </c>
      <c r="B13" s="9"/>
      <c r="C13" s="9" t="s">
        <v>41</v>
      </c>
      <c r="D13" s="28" t="n">
        <f aca="false">($D$5*POWER($D$4,3)-($D$5-$D$6)*POWER($D$4-2*$D$7,3))/12</f>
        <v>43589.413</v>
      </c>
      <c r="E13" s="9"/>
      <c r="F13" s="12" t="s">
        <v>42</v>
      </c>
    </row>
    <row r="14" customFormat="false" ht="14.4" hidden="false" customHeight="false" outlineLevel="0" collapsed="false">
      <c r="A14" s="14" t="s">
        <v>43</v>
      </c>
      <c r="B14" s="15"/>
      <c r="C14" s="15" t="s">
        <v>44</v>
      </c>
      <c r="D14" s="28" t="n">
        <f aca="false">(D12*D8)/1000</f>
        <v>1433.25</v>
      </c>
      <c r="E14" s="15"/>
      <c r="F14" s="17" t="s">
        <v>6</v>
      </c>
    </row>
    <row r="16" customFormat="false" ht="18" hidden="false" customHeight="false" outlineLevel="0" collapsed="false">
      <c r="A16" s="29" t="s">
        <v>45</v>
      </c>
    </row>
  </sheetData>
  <sheetProtection sheet="false"/>
  <dataValidations count="4">
    <dataValidation allowBlank="true" operator="greaterThan" prompt="Eingabe in Zentimeter" showDropDown="false" showErrorMessage="true" showInputMessage="true" sqref="D6" type="decimal">
      <formula1>0</formula1>
      <formula2>0</formula2>
    </dataValidation>
    <dataValidation allowBlank="true" operator="lessThanOrEqual" prompt="Eingabe in Zentimeter" showDropDown="false" showErrorMessage="true" showInputMessage="true" sqref="D7" type="decimal">
      <formula1>$D$4/2</formula1>
      <formula2>0</formula2>
    </dataValidation>
    <dataValidation allowBlank="true" operator="greaterThan" prompt="Eingabe in Zentimeter" showDropDown="false" showErrorMessage="true" showInputMessage="true" sqref="D4:D5" type="decimal">
      <formula1>0</formula1>
      <formula2>0</formula2>
    </dataValidation>
    <dataValidation allowBlank="true" operator="greaterThan" prompt="Eingabe in Kilogramm pro Kubimeter" showDropDown="false" showErrorMessage="true" showInputMessage="true" sqref="D8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&amp;CInformatik1 
Aufgabe 2</oddHeader>
    <oddFooter>&amp;CJohannes Meinhardt
1232093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7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10.7295918367347" collapsed="true"/>
    <col min="2" max="2" hidden="false" style="0" width="12.1020408163265" collapsed="true"/>
    <col min="3" max="3" hidden="false" style="0" width="12.5561224489796" collapsed="true"/>
    <col min="4" max="4" hidden="false" style="0" width="3.33163265306122" collapsed="true"/>
    <col min="5" max="1025" hidden="false" style="0" width="10.7295918367347" collapsed="true"/>
  </cols>
  <sheetData>
    <row r="1" s="33" customFormat="true" ht="9" hidden="false" customHeight="true" outlineLevel="0" collapsed="false">
      <c r="A1" s="30" t="s">
        <v>46</v>
      </c>
      <c r="B1" s="31" t="s">
        <v>47</v>
      </c>
      <c r="C1" s="31" t="s">
        <v>48</v>
      </c>
      <c r="D1" s="31"/>
      <c r="E1" s="31" t="s">
        <v>49</v>
      </c>
      <c r="F1" s="31" t="s">
        <v>50</v>
      </c>
      <c r="G1" s="31"/>
      <c r="H1" s="32" t="s">
        <v>46</v>
      </c>
      <c r="I1"/>
    </row>
    <row r="2" customFormat="false" ht="9" hidden="false" customHeight="true" outlineLevel="0" collapsed="false">
      <c r="A2" s="34" t="s">
        <v>51</v>
      </c>
      <c r="B2" s="35" t="s">
        <v>52</v>
      </c>
      <c r="C2" s="35" t="s">
        <v>53</v>
      </c>
      <c r="D2" s="35"/>
      <c r="E2" s="35"/>
      <c r="F2" s="35"/>
      <c r="G2" s="35"/>
      <c r="H2" s="36" t="s">
        <v>54</v>
      </c>
    </row>
    <row r="3" customFormat="false" ht="9" hidden="false" customHeight="true" outlineLevel="0" collapsed="false">
      <c r="A3" s="37" t="s">
        <v>3</v>
      </c>
      <c r="B3" s="37" t="s">
        <v>3</v>
      </c>
      <c r="C3" s="37" t="s">
        <v>55</v>
      </c>
      <c r="D3" s="37"/>
      <c r="E3" s="37" t="s">
        <v>9</v>
      </c>
      <c r="F3" s="37" t="s">
        <v>9</v>
      </c>
      <c r="G3" s="37"/>
      <c r="H3" s="37" t="s">
        <v>3</v>
      </c>
    </row>
    <row r="4" customFormat="false" ht="9" hidden="false" customHeight="true" outlineLevel="0" collapsed="false">
      <c r="A4" s="38" t="n">
        <v>6.5</v>
      </c>
      <c r="B4" s="38" t="n">
        <v>14</v>
      </c>
      <c r="C4" s="38" t="n">
        <v>4120</v>
      </c>
      <c r="D4" s="38"/>
      <c r="E4" s="38" t="n">
        <v>20000</v>
      </c>
      <c r="F4" s="38" t="n">
        <v>20000</v>
      </c>
      <c r="G4" s="38"/>
      <c r="H4" s="38" t="n">
        <v>2</v>
      </c>
    </row>
    <row r="5" customFormat="false" ht="9" hidden="false" customHeight="true" outlineLevel="0" collapsed="false">
      <c r="B5" s="39"/>
    </row>
    <row r="6" customFormat="false" ht="9" hidden="false" customHeight="true" outlineLevel="0" collapsed="false">
      <c r="A6" s="37" t="s">
        <v>56</v>
      </c>
      <c r="B6" s="37" t="s">
        <v>57</v>
      </c>
      <c r="C6" s="40" t="s">
        <v>58</v>
      </c>
      <c r="E6" s="40" t="s">
        <v>59</v>
      </c>
      <c r="F6" s="40" t="s">
        <v>60</v>
      </c>
      <c r="G6" s="40" t="s">
        <v>61</v>
      </c>
      <c r="H6" s="37" t="s">
        <v>62</v>
      </c>
      <c r="K6" s="41"/>
    </row>
    <row r="7" customFormat="false" ht="9" hidden="false" customHeight="true" outlineLevel="0" collapsed="false">
      <c r="A7" s="37" t="s">
        <v>3</v>
      </c>
      <c r="B7" s="37" t="s">
        <v>3</v>
      </c>
      <c r="C7" s="40" t="s">
        <v>55</v>
      </c>
      <c r="E7" s="40" t="s">
        <v>55</v>
      </c>
      <c r="F7" s="40" t="s">
        <v>55</v>
      </c>
      <c r="G7" s="40" t="s">
        <v>55</v>
      </c>
      <c r="H7" s="37" t="s">
        <v>3</v>
      </c>
    </row>
    <row r="8" customFormat="false" ht="9" hidden="false" customHeight="true" outlineLevel="0" collapsed="false"/>
    <row r="9" customFormat="false" ht="9" hidden="false" customHeight="true" outlineLevel="0" collapsed="false">
      <c r="A9" s="42" t="n">
        <f aca="false">H9/Ergebnisse!$D$2</f>
        <v>0</v>
      </c>
      <c r="B9" s="42" t="n">
        <f aca="false">(Ergebnisse!$D$2-H9)/Ergebnisse!$D$2</f>
        <v>1</v>
      </c>
      <c r="C9" s="42" t="n">
        <f aca="false">A9*B9*Ergebnisse!$D$3*POWER(Ergebnisse!$D$2,2)/2</f>
        <v>0</v>
      </c>
      <c r="D9" s="43"/>
      <c r="E9" s="42" t="n">
        <f aca="false">IF(H9&lt;=Ergebnisse!$D$5,Momente!A9*(Ergebnisse!$D$2-Ergebnisse!$D$5)*Ergebnisse!$D$4,Momente!B9*Ergebnisse!$D$5*Ergebnisse!$D$4)</f>
        <v>0</v>
      </c>
      <c r="F9" s="42" t="n">
        <f aca="false">IF(Ergebnisse!$D$7&gt;Ergebnisse!$D$2,0,IF(Momente!H9&lt;=Ergebnisse!$D$7,Momente!A9*(Ergebnisse!$D$2-Ergebnisse!$D$7)*Ergebnisse!$D$6,Momente!B9*Ergebnisse!$D$7*Ergebnisse!$D$6))</f>
        <v>0</v>
      </c>
      <c r="G9" s="42" t="n">
        <f aca="false">Momente!C9+Momente!E9+Momente!F9</f>
        <v>0</v>
      </c>
      <c r="H9" s="44" t="n">
        <v>0</v>
      </c>
    </row>
    <row r="10" customFormat="false" ht="9" hidden="false" customHeight="true" outlineLevel="0" collapsed="false">
      <c r="A10" s="42" t="n">
        <f aca="false">H10/Ergebnisse!$D$2</f>
        <v>0.0142857142857143</v>
      </c>
      <c r="B10" s="42" t="n">
        <f aca="false">(Ergebnisse!$D$2-H10)/Ergebnisse!$D$2</f>
        <v>0.985714285714286</v>
      </c>
      <c r="C10" s="42" t="n">
        <f aca="false">A10*B10*Ergebnisse!$D$3*POWER(Ergebnisse!$D$2,2)/2</f>
        <v>3198.92625</v>
      </c>
      <c r="D10" s="43"/>
      <c r="E10" s="42" t="n">
        <f aca="false">IF(H10&lt;=Ergebnisse!$D$5,Momente!A10*(Ergebnisse!$D$2-Ergebnisse!$D$5)*Ergebnisse!$D$4,Momente!B10*Ergebnisse!$D$5*Ergebnisse!$D$4)</f>
        <v>30</v>
      </c>
      <c r="F10" s="42" t="n">
        <f aca="false">IF(Ergebnisse!$D$7&gt;Ergebnisse!$D$2,0,IF(Momente!H10&lt;=Ergebnisse!$D$7,Momente!A10*(Ergebnisse!$D$2-Ergebnisse!$D$7)*Ergebnisse!$D$6,Momente!B10*Ergebnisse!$D$7*Ergebnisse!$D$6))</f>
        <v>71.4285714285712</v>
      </c>
      <c r="G10" s="42" t="n">
        <f aca="false">Momente!C10+Momente!E10+Momente!F10</f>
        <v>3300.35482142857</v>
      </c>
      <c r="H10" s="45" t="n">
        <f aca="false">Ergebnisse!$D$2/70+Momente!H9</f>
        <v>0.15</v>
      </c>
    </row>
    <row r="11" customFormat="false" ht="9" hidden="false" customHeight="true" outlineLevel="0" collapsed="false">
      <c r="A11" s="42" t="n">
        <f aca="false">H11/Ergebnisse!$D$2</f>
        <v>0.0285714285714286</v>
      </c>
      <c r="B11" s="42" t="n">
        <f aca="false">(Ergebnisse!$D$2-H11)/Ergebnisse!$D$2</f>
        <v>0.971428571428571</v>
      </c>
      <c r="C11" s="42" t="n">
        <f aca="false">A11*B11*Ergebnisse!$D$3*POWER(Ergebnisse!$D$2,2)/2</f>
        <v>6305.13</v>
      </c>
      <c r="D11" s="43"/>
      <c r="E11" s="42" t="n">
        <f aca="false">IF(H11&lt;=Ergebnisse!$D$5,Momente!A11*(Ergebnisse!$D$2-Ergebnisse!$D$5)*Ergebnisse!$D$4,Momente!B11*Ergebnisse!$D$5*Ergebnisse!$D$4)</f>
        <v>60</v>
      </c>
      <c r="F11" s="42" t="n">
        <f aca="false">IF(Ergebnisse!$D$7&gt;Ergebnisse!$D$2,0,IF(Momente!H11&lt;=Ergebnisse!$D$7,Momente!A11*(Ergebnisse!$D$2-Ergebnisse!$D$7)*Ergebnisse!$D$6,Momente!B11*Ergebnisse!$D$7*Ergebnisse!$D$6))</f>
        <v>142.857142857142</v>
      </c>
      <c r="G11" s="42" t="n">
        <f aca="false">Momente!C11+Momente!E11+Momente!F11</f>
        <v>6507.98714285714</v>
      </c>
      <c r="H11" s="45" t="n">
        <f aca="false">Ergebnisse!$D$2/70+Momente!H10</f>
        <v>0.3</v>
      </c>
    </row>
    <row r="12" customFormat="false" ht="9" hidden="false" customHeight="true" outlineLevel="0" collapsed="false">
      <c r="A12" s="42" t="n">
        <f aca="false">H12/Ergebnisse!$D$2</f>
        <v>0.0428571428571429</v>
      </c>
      <c r="B12" s="42" t="n">
        <f aca="false">(Ergebnisse!$D$2-H12)/Ergebnisse!$D$2</f>
        <v>0.957142857142857</v>
      </c>
      <c r="C12" s="42" t="n">
        <f aca="false">A12*B12*Ergebnisse!$D$3*POWER(Ergebnisse!$D$2,2)/2</f>
        <v>9318.61125</v>
      </c>
      <c r="D12" s="43"/>
      <c r="E12" s="42" t="n">
        <f aca="false">IF(H12&lt;=Ergebnisse!$D$5,Momente!A12*(Ergebnisse!$D$2-Ergebnisse!$D$5)*Ergebnisse!$D$4,Momente!B12*Ergebnisse!$D$5*Ergebnisse!$D$4)</f>
        <v>90</v>
      </c>
      <c r="F12" s="42" t="n">
        <f aca="false">IF(Ergebnisse!$D$7&gt;Ergebnisse!$D$2,0,IF(Momente!H12&lt;=Ergebnisse!$D$7,Momente!A12*(Ergebnisse!$D$2-Ergebnisse!$D$7)*Ergebnisse!$D$6,Momente!B12*Ergebnisse!$D$7*Ergebnisse!$D$6))</f>
        <v>214.285714285713</v>
      </c>
      <c r="G12" s="42" t="n">
        <f aca="false">Momente!C12+Momente!E12+Momente!F12</f>
        <v>9622.89696428571</v>
      </c>
      <c r="H12" s="45" t="n">
        <f aca="false">Ergebnisse!$D$2/70+Momente!H11</f>
        <v>0.45</v>
      </c>
    </row>
    <row r="13" customFormat="false" ht="9" hidden="false" customHeight="true" outlineLevel="0" collapsed="false">
      <c r="A13" s="42" t="n">
        <f aca="false">H13/Ergebnisse!$D$2</f>
        <v>0.0571428571428571</v>
      </c>
      <c r="B13" s="42" t="n">
        <f aca="false">(Ergebnisse!$D$2-H13)/Ergebnisse!$D$2</f>
        <v>0.942857142857143</v>
      </c>
      <c r="C13" s="42" t="n">
        <f aca="false">A13*B13*Ergebnisse!$D$3*POWER(Ergebnisse!$D$2,2)/2</f>
        <v>12239.37</v>
      </c>
      <c r="D13" s="43"/>
      <c r="E13" s="42" t="n">
        <f aca="false">IF(H13&lt;=Ergebnisse!$D$5,Momente!A13*(Ergebnisse!$D$2-Ergebnisse!$D$5)*Ergebnisse!$D$4,Momente!B13*Ergebnisse!$D$5*Ergebnisse!$D$4)</f>
        <v>120</v>
      </c>
      <c r="F13" s="42" t="n">
        <f aca="false">IF(Ergebnisse!$D$7&gt;Ergebnisse!$D$2,0,IF(Momente!H13&lt;=Ergebnisse!$D$7,Momente!A13*(Ergebnisse!$D$2-Ergebnisse!$D$7)*Ergebnisse!$D$6,Momente!B13*Ergebnisse!$D$7*Ergebnisse!$D$6))</f>
        <v>285.714285714285</v>
      </c>
      <c r="G13" s="42" t="n">
        <f aca="false">Momente!C13+Momente!E13+Momente!F13</f>
        <v>12645.0842857143</v>
      </c>
      <c r="H13" s="45" t="n">
        <f aca="false">Ergebnisse!$D$2/70+Momente!H12</f>
        <v>0.6</v>
      </c>
    </row>
    <row r="14" customFormat="false" ht="9" hidden="false" customHeight="true" outlineLevel="0" collapsed="false">
      <c r="A14" s="42" t="n">
        <f aca="false">H14/Ergebnisse!$D$2</f>
        <v>0.0714285714285714</v>
      </c>
      <c r="B14" s="42" t="n">
        <f aca="false">(Ergebnisse!$D$2-H14)/Ergebnisse!$D$2</f>
        <v>0.928571428571429</v>
      </c>
      <c r="C14" s="42" t="n">
        <f aca="false">A14*B14*Ergebnisse!$D$3*POWER(Ergebnisse!$D$2,2)/2</f>
        <v>15067.40625</v>
      </c>
      <c r="D14" s="43"/>
      <c r="E14" s="42" t="n">
        <f aca="false">IF(H14&lt;=Ergebnisse!$D$5,Momente!A14*(Ergebnisse!$D$2-Ergebnisse!$D$5)*Ergebnisse!$D$4,Momente!B14*Ergebnisse!$D$5*Ergebnisse!$D$4)</f>
        <v>150</v>
      </c>
      <c r="F14" s="42" t="n">
        <f aca="false">IF(Ergebnisse!$D$7&gt;Ergebnisse!$D$2,0,IF(Momente!H14&lt;=Ergebnisse!$D$7,Momente!A14*(Ergebnisse!$D$2-Ergebnisse!$D$7)*Ergebnisse!$D$6,Momente!B14*Ergebnisse!$D$7*Ergebnisse!$D$6))</f>
        <v>357.142857142856</v>
      </c>
      <c r="G14" s="42" t="n">
        <f aca="false">Momente!C14+Momente!E14+Momente!F14</f>
        <v>15574.5491071429</v>
      </c>
      <c r="H14" s="45" t="n">
        <f aca="false">Ergebnisse!$D$2/70+Momente!H13</f>
        <v>0.75</v>
      </c>
    </row>
    <row r="15" customFormat="false" ht="9" hidden="false" customHeight="true" outlineLevel="0" collapsed="false">
      <c r="A15" s="42" t="n">
        <f aca="false">H15/Ergebnisse!$D$2</f>
        <v>0.0857142857142857</v>
      </c>
      <c r="B15" s="42" t="n">
        <f aca="false">(Ergebnisse!$D$2-H15)/Ergebnisse!$D$2</f>
        <v>0.914285714285714</v>
      </c>
      <c r="C15" s="42" t="n">
        <f aca="false">A15*B15*Ergebnisse!$D$3*POWER(Ergebnisse!$D$2,2)/2</f>
        <v>17802.72</v>
      </c>
      <c r="D15" s="43"/>
      <c r="E15" s="42" t="n">
        <f aca="false">IF(H15&lt;=Ergebnisse!$D$5,Momente!A15*(Ergebnisse!$D$2-Ergebnisse!$D$5)*Ergebnisse!$D$4,Momente!B15*Ergebnisse!$D$5*Ergebnisse!$D$4)</f>
        <v>180</v>
      </c>
      <c r="F15" s="42" t="n">
        <f aca="false">IF(Ergebnisse!$D$7&gt;Ergebnisse!$D$2,0,IF(Momente!H15&lt;=Ergebnisse!$D$7,Momente!A15*(Ergebnisse!$D$2-Ergebnisse!$D$7)*Ergebnisse!$D$6,Momente!B15*Ergebnisse!$D$7*Ergebnisse!$D$6))</f>
        <v>428.571428571427</v>
      </c>
      <c r="G15" s="42" t="n">
        <f aca="false">Momente!C15+Momente!E15+Momente!F15</f>
        <v>18411.2914285714</v>
      </c>
      <c r="H15" s="45" t="n">
        <f aca="false">Ergebnisse!$D$2/70+Momente!H14</f>
        <v>0.9</v>
      </c>
    </row>
    <row r="16" customFormat="false" ht="9" hidden="false" customHeight="true" outlineLevel="0" collapsed="false">
      <c r="A16" s="42" t="n">
        <f aca="false">H16/Ergebnisse!$D$2</f>
        <v>0.1</v>
      </c>
      <c r="B16" s="42" t="n">
        <f aca="false">(Ergebnisse!$D$2-H16)/Ergebnisse!$D$2</f>
        <v>0.9</v>
      </c>
      <c r="C16" s="42" t="n">
        <f aca="false">A16*B16*Ergebnisse!$D$3*POWER(Ergebnisse!$D$2,2)/2</f>
        <v>20445.31125</v>
      </c>
      <c r="D16" s="43"/>
      <c r="E16" s="42" t="n">
        <f aca="false">IF(H16&lt;=Ergebnisse!$D$5,Momente!A16*(Ergebnisse!$D$2-Ergebnisse!$D$5)*Ergebnisse!$D$4,Momente!B16*Ergebnisse!$D$5*Ergebnisse!$D$4)</f>
        <v>210</v>
      </c>
      <c r="F16" s="42" t="n">
        <f aca="false">IF(Ergebnisse!$D$7&gt;Ergebnisse!$D$2,0,IF(Momente!H16&lt;=Ergebnisse!$D$7,Momente!A16*(Ergebnisse!$D$2-Ergebnisse!$D$7)*Ergebnisse!$D$6,Momente!B16*Ergebnisse!$D$7*Ergebnisse!$D$6))</f>
        <v>499.999999999998</v>
      </c>
      <c r="G16" s="42" t="n">
        <f aca="false">Momente!C16+Momente!E16+Momente!F16</f>
        <v>21155.31125</v>
      </c>
      <c r="H16" s="45" t="n">
        <f aca="false">Ergebnisse!$D$2/70+Momente!H15</f>
        <v>1.05</v>
      </c>
    </row>
    <row r="17" customFormat="false" ht="9" hidden="false" customHeight="true" outlineLevel="0" collapsed="false">
      <c r="A17" s="42" t="n">
        <f aca="false">H17/Ergebnisse!$D$2</f>
        <v>0.114285714285714</v>
      </c>
      <c r="B17" s="42" t="n">
        <f aca="false">(Ergebnisse!$D$2-H17)/Ergebnisse!$D$2</f>
        <v>0.885714285714286</v>
      </c>
      <c r="C17" s="42" t="n">
        <f aca="false">A17*B17*Ergebnisse!$D$3*POWER(Ergebnisse!$D$2,2)/2</f>
        <v>22995.18</v>
      </c>
      <c r="D17" s="43"/>
      <c r="E17" s="42" t="n">
        <f aca="false">IF(H17&lt;=Ergebnisse!$D$5,Momente!A17*(Ergebnisse!$D$2-Ergebnisse!$D$5)*Ergebnisse!$D$4,Momente!B17*Ergebnisse!$D$5*Ergebnisse!$D$4)</f>
        <v>240</v>
      </c>
      <c r="F17" s="42" t="n">
        <f aca="false">IF(Ergebnisse!$D$7&gt;Ergebnisse!$D$2,0,IF(Momente!H17&lt;=Ergebnisse!$D$7,Momente!A17*(Ergebnisse!$D$2-Ergebnisse!$D$7)*Ergebnisse!$D$6,Momente!B17*Ergebnisse!$D$7*Ergebnisse!$D$6))</f>
        <v>571.428571428569</v>
      </c>
      <c r="G17" s="42" t="n">
        <f aca="false">Momente!C17+Momente!E17+Momente!F17</f>
        <v>23806.6085714286</v>
      </c>
      <c r="H17" s="45" t="n">
        <f aca="false">Ergebnisse!$D$2/70+Momente!H16</f>
        <v>1.2</v>
      </c>
    </row>
    <row r="18" customFormat="false" ht="9" hidden="false" customHeight="true" outlineLevel="0" collapsed="false">
      <c r="A18" s="42" t="n">
        <f aca="false">H18/Ergebnisse!$D$2</f>
        <v>0.128571428571429</v>
      </c>
      <c r="B18" s="42" t="n">
        <f aca="false">(Ergebnisse!$D$2-H18)/Ergebnisse!$D$2</f>
        <v>0.871428571428571</v>
      </c>
      <c r="C18" s="42" t="n">
        <f aca="false">A18*B18*Ergebnisse!$D$3*POWER(Ergebnisse!$D$2,2)/2</f>
        <v>25452.32625</v>
      </c>
      <c r="D18" s="43"/>
      <c r="E18" s="42" t="n">
        <f aca="false">IF(H18&lt;=Ergebnisse!$D$5,Momente!A18*(Ergebnisse!$D$2-Ergebnisse!$D$5)*Ergebnisse!$D$4,Momente!B18*Ergebnisse!$D$5*Ergebnisse!$D$4)</f>
        <v>270</v>
      </c>
      <c r="F18" s="42" t="n">
        <f aca="false">IF(Ergebnisse!$D$7&gt;Ergebnisse!$D$2,0,IF(Momente!H18&lt;=Ergebnisse!$D$7,Momente!A18*(Ergebnisse!$D$2-Ergebnisse!$D$7)*Ergebnisse!$D$6,Momente!B18*Ergebnisse!$D$7*Ergebnisse!$D$6))</f>
        <v>642.857142857141</v>
      </c>
      <c r="G18" s="42" t="n">
        <f aca="false">Momente!C18+Momente!E18+Momente!F18</f>
        <v>26365.1833928571</v>
      </c>
      <c r="H18" s="45" t="n">
        <f aca="false">Ergebnisse!$D$2/70+Momente!H17</f>
        <v>1.35</v>
      </c>
    </row>
    <row r="19" customFormat="false" ht="9" hidden="false" customHeight="true" outlineLevel="0" collapsed="false">
      <c r="A19" s="42" t="n">
        <f aca="false">H19/Ergebnisse!$D$2</f>
        <v>0.142857142857143</v>
      </c>
      <c r="B19" s="42" t="n">
        <f aca="false">(Ergebnisse!$D$2-H19)/Ergebnisse!$D$2</f>
        <v>0.857142857142857</v>
      </c>
      <c r="C19" s="42" t="n">
        <f aca="false">A19*B19*Ergebnisse!$D$3*POWER(Ergebnisse!$D$2,2)/2</f>
        <v>27816.75</v>
      </c>
      <c r="D19" s="43"/>
      <c r="E19" s="42" t="n">
        <f aca="false">IF(H19&lt;=Ergebnisse!$D$5,Momente!A19*(Ergebnisse!$D$2-Ergebnisse!$D$5)*Ergebnisse!$D$4,Momente!B19*Ergebnisse!$D$5*Ergebnisse!$D$4)</f>
        <v>300</v>
      </c>
      <c r="F19" s="42" t="n">
        <f aca="false">IF(Ergebnisse!$D$7&gt;Ergebnisse!$D$2,0,IF(Momente!H19&lt;=Ergebnisse!$D$7,Momente!A19*(Ergebnisse!$D$2-Ergebnisse!$D$7)*Ergebnisse!$D$6,Momente!B19*Ergebnisse!$D$7*Ergebnisse!$D$6))</f>
        <v>714.285714285712</v>
      </c>
      <c r="G19" s="42" t="n">
        <f aca="false">Momente!C19+Momente!E19+Momente!F19</f>
        <v>28831.0357142857</v>
      </c>
      <c r="H19" s="45" t="n">
        <f aca="false">Ergebnisse!$D$2/70+Momente!H18</f>
        <v>1.5</v>
      </c>
    </row>
    <row r="20" customFormat="false" ht="9" hidden="false" customHeight="true" outlineLevel="0" collapsed="false">
      <c r="A20" s="42" t="n">
        <f aca="false">H20/Ergebnisse!$D$2</f>
        <v>0.157142857142857</v>
      </c>
      <c r="B20" s="42" t="n">
        <f aca="false">(Ergebnisse!$D$2-H20)/Ergebnisse!$D$2</f>
        <v>0.842857142857143</v>
      </c>
      <c r="C20" s="42" t="n">
        <f aca="false">A20*B20*Ergebnisse!$D$3*POWER(Ergebnisse!$D$2,2)/2</f>
        <v>30088.45125</v>
      </c>
      <c r="D20" s="43"/>
      <c r="E20" s="42" t="n">
        <f aca="false">IF(H20&lt;=Ergebnisse!$D$5,Momente!A20*(Ergebnisse!$D$2-Ergebnisse!$D$5)*Ergebnisse!$D$4,Momente!B20*Ergebnisse!$D$5*Ergebnisse!$D$4)</f>
        <v>330</v>
      </c>
      <c r="F20" s="42" t="n">
        <f aca="false">IF(Ergebnisse!$D$7&gt;Ergebnisse!$D$2,0,IF(Momente!H20&lt;=Ergebnisse!$D$7,Momente!A20*(Ergebnisse!$D$2-Ergebnisse!$D$7)*Ergebnisse!$D$6,Momente!B20*Ergebnisse!$D$7*Ergebnisse!$D$6))</f>
        <v>785.714285714283</v>
      </c>
      <c r="G20" s="42" t="n">
        <f aca="false">Momente!C20+Momente!E20+Momente!F20</f>
        <v>31204.1655357143</v>
      </c>
      <c r="H20" s="45" t="n">
        <f aca="false">Ergebnisse!$D$2/70+Momente!H19</f>
        <v>1.65</v>
      </c>
    </row>
    <row r="21" customFormat="false" ht="9" hidden="false" customHeight="true" outlineLevel="0" collapsed="false">
      <c r="A21" s="42" t="n">
        <f aca="false">H21/Ergebnisse!$D$2</f>
        <v>0.171428571428571</v>
      </c>
      <c r="B21" s="42" t="n">
        <f aca="false">(Ergebnisse!$D$2-H21)/Ergebnisse!$D$2</f>
        <v>0.828571428571429</v>
      </c>
      <c r="C21" s="42" t="n">
        <f aca="false">A21*B21*Ergebnisse!$D$3*POWER(Ergebnisse!$D$2,2)/2</f>
        <v>32267.43</v>
      </c>
      <c r="D21" s="43"/>
      <c r="E21" s="42" t="n">
        <f aca="false">IF(H21&lt;=Ergebnisse!$D$5,Momente!A21*(Ergebnisse!$D$2-Ergebnisse!$D$5)*Ergebnisse!$D$4,Momente!B21*Ergebnisse!$D$5*Ergebnisse!$D$4)</f>
        <v>360</v>
      </c>
      <c r="F21" s="42" t="n">
        <f aca="false">IF(Ergebnisse!$D$7&gt;Ergebnisse!$D$2,0,IF(Momente!H21&lt;=Ergebnisse!$D$7,Momente!A21*(Ergebnisse!$D$2-Ergebnisse!$D$7)*Ergebnisse!$D$6,Momente!B21*Ergebnisse!$D$7*Ergebnisse!$D$6))</f>
        <v>857.142857142854</v>
      </c>
      <c r="G21" s="42" t="n">
        <f aca="false">Momente!C21+Momente!E21+Momente!F21</f>
        <v>33484.5728571428</v>
      </c>
      <c r="H21" s="45" t="n">
        <f aca="false">Ergebnisse!$D$2/70+Momente!H20</f>
        <v>1.8</v>
      </c>
    </row>
    <row r="22" customFormat="false" ht="9" hidden="false" customHeight="true" outlineLevel="0" collapsed="false">
      <c r="A22" s="42" t="n">
        <f aca="false">H22/Ergebnisse!$D$2</f>
        <v>0.185714285714286</v>
      </c>
      <c r="B22" s="42" t="n">
        <f aca="false">(Ergebnisse!$D$2-H22)/Ergebnisse!$D$2</f>
        <v>0.814285714285714</v>
      </c>
      <c r="C22" s="42" t="n">
        <f aca="false">A22*B22*Ergebnisse!$D$3*POWER(Ergebnisse!$D$2,2)/2</f>
        <v>34353.68625</v>
      </c>
      <c r="D22" s="43"/>
      <c r="E22" s="42" t="n">
        <f aca="false">IF(H22&lt;=Ergebnisse!$D$5,Momente!A22*(Ergebnisse!$D$2-Ergebnisse!$D$5)*Ergebnisse!$D$4,Momente!B22*Ergebnisse!$D$5*Ergebnisse!$D$4)</f>
        <v>390</v>
      </c>
      <c r="F22" s="42" t="n">
        <f aca="false">IF(Ergebnisse!$D$7&gt;Ergebnisse!$D$2,0,IF(Momente!H22&lt;=Ergebnisse!$D$7,Momente!A22*(Ergebnisse!$D$2-Ergebnisse!$D$7)*Ergebnisse!$D$6,Momente!B22*Ergebnisse!$D$7*Ergebnisse!$D$6))</f>
        <v>928.571428571425</v>
      </c>
      <c r="G22" s="42" t="n">
        <f aca="false">Momente!C22+Momente!E22+Momente!F22</f>
        <v>35672.2576785714</v>
      </c>
      <c r="H22" s="45" t="n">
        <f aca="false">Ergebnisse!$D$2/70+Momente!H21</f>
        <v>1.95</v>
      </c>
    </row>
    <row r="23" customFormat="false" ht="9" hidden="false" customHeight="true" outlineLevel="0" collapsed="false">
      <c r="A23" s="42" t="n">
        <f aca="false">H23/Ergebnisse!$D$2</f>
        <v>0.2</v>
      </c>
      <c r="B23" s="42" t="n">
        <f aca="false">(Ergebnisse!$D$2-H23)/Ergebnisse!$D$2</f>
        <v>0.8</v>
      </c>
      <c r="C23" s="42" t="n">
        <f aca="false">A23*B23*Ergebnisse!$D$3*POWER(Ergebnisse!$D$2,2)/2</f>
        <v>36347.22</v>
      </c>
      <c r="D23" s="43"/>
      <c r="E23" s="42" t="n">
        <f aca="false">IF(H23&lt;=Ergebnisse!$D$5,Momente!A23*(Ergebnisse!$D$2-Ergebnisse!$D$5)*Ergebnisse!$D$4,Momente!B23*Ergebnisse!$D$5*Ergebnisse!$D$4)</f>
        <v>420</v>
      </c>
      <c r="F23" s="42" t="n">
        <f aca="false">IF(Ergebnisse!$D$7&gt;Ergebnisse!$D$2,0,IF(Momente!H23&lt;=Ergebnisse!$D$7,Momente!A23*(Ergebnisse!$D$2-Ergebnisse!$D$7)*Ergebnisse!$D$6,Momente!B23*Ergebnisse!$D$7*Ergebnisse!$D$6))</f>
        <v>999.999999999996</v>
      </c>
      <c r="G23" s="42" t="n">
        <f aca="false">Momente!C23+Momente!E23+Momente!F23</f>
        <v>37767.22</v>
      </c>
      <c r="H23" s="45" t="n">
        <f aca="false">Ergebnisse!$D$2/70+Momente!H22</f>
        <v>2.1</v>
      </c>
    </row>
    <row r="24" customFormat="false" ht="9" hidden="false" customHeight="true" outlineLevel="0" collapsed="false">
      <c r="A24" s="42" t="n">
        <f aca="false">H24/Ergebnisse!$D$2</f>
        <v>0.214285714285714</v>
      </c>
      <c r="B24" s="42" t="n">
        <f aca="false">(Ergebnisse!$D$2-H24)/Ergebnisse!$D$2</f>
        <v>0.785714285714286</v>
      </c>
      <c r="C24" s="42" t="n">
        <f aca="false">A24*B24*Ergebnisse!$D$3*POWER(Ergebnisse!$D$2,2)/2</f>
        <v>38248.03125</v>
      </c>
      <c r="D24" s="43"/>
      <c r="E24" s="42" t="n">
        <f aca="false">IF(H24&lt;=Ergebnisse!$D$5,Momente!A24*(Ergebnisse!$D$2-Ergebnisse!$D$5)*Ergebnisse!$D$4,Momente!B24*Ergebnisse!$D$5*Ergebnisse!$D$4)</f>
        <v>450</v>
      </c>
      <c r="F24" s="42" t="n">
        <f aca="false">IF(Ergebnisse!$D$7&gt;Ergebnisse!$D$2,0,IF(Momente!H24&lt;=Ergebnisse!$D$7,Momente!A24*(Ergebnisse!$D$2-Ergebnisse!$D$7)*Ergebnisse!$D$6,Momente!B24*Ergebnisse!$D$7*Ergebnisse!$D$6))</f>
        <v>1071.42857142857</v>
      </c>
      <c r="G24" s="42" t="n">
        <f aca="false">Momente!C24+Momente!E24+Momente!F24</f>
        <v>39769.4598214286</v>
      </c>
      <c r="H24" s="45" t="n">
        <f aca="false">Ergebnisse!$D$2/70+Momente!H23</f>
        <v>2.25</v>
      </c>
    </row>
    <row r="25" customFormat="false" ht="9" hidden="false" customHeight="true" outlineLevel="0" collapsed="false">
      <c r="A25" s="42" t="n">
        <f aca="false">H25/Ergebnisse!$D$2</f>
        <v>0.228571428571429</v>
      </c>
      <c r="B25" s="42" t="n">
        <f aca="false">(Ergebnisse!$D$2-H25)/Ergebnisse!$D$2</f>
        <v>0.771428571428572</v>
      </c>
      <c r="C25" s="42" t="n">
        <f aca="false">A25*B25*Ergebnisse!$D$3*POWER(Ergebnisse!$D$2,2)/2</f>
        <v>40056.12</v>
      </c>
      <c r="D25" s="43"/>
      <c r="E25" s="42" t="n">
        <f aca="false">IF(H25&lt;=Ergebnisse!$D$5,Momente!A25*(Ergebnisse!$D$2-Ergebnisse!$D$5)*Ergebnisse!$D$4,Momente!B25*Ergebnisse!$D$5*Ergebnisse!$D$4)</f>
        <v>480</v>
      </c>
      <c r="F25" s="42" t="n">
        <f aca="false">IF(Ergebnisse!$D$7&gt;Ergebnisse!$D$2,0,IF(Momente!H25&lt;=Ergebnisse!$D$7,Momente!A25*(Ergebnisse!$D$2-Ergebnisse!$D$7)*Ergebnisse!$D$6,Momente!B25*Ergebnisse!$D$7*Ergebnisse!$D$6))</f>
        <v>1142.85714285714</v>
      </c>
      <c r="G25" s="42" t="n">
        <f aca="false">Momente!C25+Momente!E25+Momente!F25</f>
        <v>41678.9771428571</v>
      </c>
      <c r="H25" s="45" t="n">
        <f aca="false">Ergebnisse!$D$2/70+Momente!H24</f>
        <v>2.4</v>
      </c>
    </row>
    <row r="26" customFormat="false" ht="9" hidden="false" customHeight="true" outlineLevel="0" collapsed="false">
      <c r="A26" s="42" t="n">
        <f aca="false">H26/Ergebnisse!$D$2</f>
        <v>0.242857142857143</v>
      </c>
      <c r="B26" s="42" t="n">
        <f aca="false">(Ergebnisse!$D$2-H26)/Ergebnisse!$D$2</f>
        <v>0.757142857142857</v>
      </c>
      <c r="C26" s="42" t="n">
        <f aca="false">A26*B26*Ergebnisse!$D$3*POWER(Ergebnisse!$D$2,2)/2</f>
        <v>41771.48625</v>
      </c>
      <c r="D26" s="43"/>
      <c r="E26" s="42" t="n">
        <f aca="false">IF(H26&lt;=Ergebnisse!$D$5,Momente!A26*(Ergebnisse!$D$2-Ergebnisse!$D$5)*Ergebnisse!$D$4,Momente!B26*Ergebnisse!$D$5*Ergebnisse!$D$4)</f>
        <v>510</v>
      </c>
      <c r="F26" s="42" t="n">
        <f aca="false">IF(Ergebnisse!$D$7&gt;Ergebnisse!$D$2,0,IF(Momente!H26&lt;=Ergebnisse!$D$7,Momente!A26*(Ergebnisse!$D$2-Ergebnisse!$D$7)*Ergebnisse!$D$6,Momente!B26*Ergebnisse!$D$7*Ergebnisse!$D$6))</f>
        <v>1214.28571428571</v>
      </c>
      <c r="G26" s="42" t="n">
        <f aca="false">Momente!C26+Momente!E26+Momente!F26</f>
        <v>43495.7719642857</v>
      </c>
      <c r="H26" s="45" t="n">
        <f aca="false">Ergebnisse!$D$2/70+Momente!H25</f>
        <v>2.55</v>
      </c>
    </row>
    <row r="27" customFormat="false" ht="9" hidden="false" customHeight="true" outlineLevel="0" collapsed="false">
      <c r="A27" s="42" t="n">
        <f aca="false">H27/Ergebnisse!$D$2</f>
        <v>0.257142857142857</v>
      </c>
      <c r="B27" s="42" t="n">
        <f aca="false">(Ergebnisse!$D$2-H27)/Ergebnisse!$D$2</f>
        <v>0.742857142857143</v>
      </c>
      <c r="C27" s="42" t="n">
        <f aca="false">A27*B27*Ergebnisse!$D$3*POWER(Ergebnisse!$D$2,2)/2</f>
        <v>43394.13</v>
      </c>
      <c r="D27" s="43"/>
      <c r="E27" s="42" t="n">
        <f aca="false">IF(H27&lt;=Ergebnisse!$D$5,Momente!A27*(Ergebnisse!$D$2-Ergebnisse!$D$5)*Ergebnisse!$D$4,Momente!B27*Ergebnisse!$D$5*Ergebnisse!$D$4)</f>
        <v>540</v>
      </c>
      <c r="F27" s="42" t="n">
        <f aca="false">IF(Ergebnisse!$D$7&gt;Ergebnisse!$D$2,0,IF(Momente!H27&lt;=Ergebnisse!$D$7,Momente!A27*(Ergebnisse!$D$2-Ergebnisse!$D$7)*Ergebnisse!$D$6,Momente!B27*Ergebnisse!$D$7*Ergebnisse!$D$6))</f>
        <v>1285.71428571428</v>
      </c>
      <c r="G27" s="42" t="n">
        <f aca="false">Momente!C27+Momente!E27+Momente!F27</f>
        <v>45219.8442857143</v>
      </c>
      <c r="H27" s="45" t="n">
        <f aca="false">Ergebnisse!$D$2/70+Momente!H26</f>
        <v>2.7</v>
      </c>
    </row>
    <row r="28" customFormat="false" ht="9" hidden="false" customHeight="true" outlineLevel="0" collapsed="false">
      <c r="A28" s="42" t="n">
        <f aca="false">H28/Ergebnisse!$D$2</f>
        <v>0.271428571428571</v>
      </c>
      <c r="B28" s="42" t="n">
        <f aca="false">(Ergebnisse!$D$2-H28)/Ergebnisse!$D$2</f>
        <v>0.728571428571429</v>
      </c>
      <c r="C28" s="42" t="n">
        <f aca="false">A28*B28*Ergebnisse!$D$3*POWER(Ergebnisse!$D$2,2)/2</f>
        <v>44924.05125</v>
      </c>
      <c r="D28" s="43"/>
      <c r="E28" s="42" t="n">
        <f aca="false">IF(H28&lt;=Ergebnisse!$D$5,Momente!A28*(Ergebnisse!$D$2-Ergebnisse!$D$5)*Ergebnisse!$D$4,Momente!B28*Ergebnisse!$D$5*Ergebnisse!$D$4)</f>
        <v>570</v>
      </c>
      <c r="F28" s="42" t="n">
        <f aca="false">IF(Ergebnisse!$D$7&gt;Ergebnisse!$D$2,0,IF(Momente!H28&lt;=Ergebnisse!$D$7,Momente!A28*(Ergebnisse!$D$2-Ergebnisse!$D$7)*Ergebnisse!$D$6,Momente!B28*Ergebnisse!$D$7*Ergebnisse!$D$6))</f>
        <v>1357.14285714285</v>
      </c>
      <c r="G28" s="42" t="n">
        <f aca="false">Momente!C28+Momente!E28+Momente!F28</f>
        <v>46851.1941071428</v>
      </c>
      <c r="H28" s="45" t="n">
        <f aca="false">Ergebnisse!$D$2/70+Momente!H27</f>
        <v>2.85</v>
      </c>
    </row>
    <row r="29" customFormat="false" ht="9" hidden="false" customHeight="true" outlineLevel="0" collapsed="false">
      <c r="A29" s="42" t="n">
        <f aca="false">H29/Ergebnisse!$D$2</f>
        <v>0.285714285714286</v>
      </c>
      <c r="B29" s="42" t="n">
        <f aca="false">(Ergebnisse!$D$2-H29)/Ergebnisse!$D$2</f>
        <v>0.714285714285714</v>
      </c>
      <c r="C29" s="42" t="n">
        <f aca="false">A29*B29*Ergebnisse!$D$3*POWER(Ergebnisse!$D$2,2)/2</f>
        <v>46361.25</v>
      </c>
      <c r="D29" s="43"/>
      <c r="E29" s="42" t="n">
        <f aca="false">IF(H29&lt;=Ergebnisse!$D$5,Momente!A29*(Ergebnisse!$D$2-Ergebnisse!$D$5)*Ergebnisse!$D$4,Momente!B29*Ergebnisse!$D$5*Ergebnisse!$D$4)</f>
        <v>600</v>
      </c>
      <c r="F29" s="42" t="n">
        <f aca="false">IF(Ergebnisse!$D$7&gt;Ergebnisse!$D$2,0,IF(Momente!H29&lt;=Ergebnisse!$D$7,Momente!A29*(Ergebnisse!$D$2-Ergebnisse!$D$7)*Ergebnisse!$D$6,Momente!B29*Ergebnisse!$D$7*Ergebnisse!$D$6))</f>
        <v>1428.57142857142</v>
      </c>
      <c r="G29" s="42" t="n">
        <f aca="false">Momente!C29+Momente!E29+Momente!F29</f>
        <v>48389.8214285714</v>
      </c>
      <c r="H29" s="45" t="n">
        <f aca="false">Ergebnisse!$D$2/70+Momente!H28</f>
        <v>3</v>
      </c>
    </row>
    <row r="30" customFormat="false" ht="9" hidden="false" customHeight="true" outlineLevel="0" collapsed="false">
      <c r="A30" s="42" t="n">
        <f aca="false">H30/Ergebnisse!$D$2</f>
        <v>0.3</v>
      </c>
      <c r="B30" s="42" t="n">
        <f aca="false">(Ergebnisse!$D$2-H30)/Ergebnisse!$D$2</f>
        <v>0.7</v>
      </c>
      <c r="C30" s="42" t="n">
        <f aca="false">A30*B30*Ergebnisse!$D$3*POWER(Ergebnisse!$D$2,2)/2</f>
        <v>47705.72625</v>
      </c>
      <c r="D30" s="43"/>
      <c r="E30" s="42" t="n">
        <f aca="false">IF(H30&lt;=Ergebnisse!$D$5,Momente!A30*(Ergebnisse!$D$2-Ergebnisse!$D$5)*Ergebnisse!$D$4,Momente!B30*Ergebnisse!$D$5*Ergebnisse!$D$4)</f>
        <v>630</v>
      </c>
      <c r="F30" s="42" t="n">
        <f aca="false">IF(Ergebnisse!$D$7&gt;Ergebnisse!$D$2,0,IF(Momente!H30&lt;=Ergebnisse!$D$7,Momente!A30*(Ergebnisse!$D$2-Ergebnisse!$D$7)*Ergebnisse!$D$6,Momente!B30*Ergebnisse!$D$7*Ergebnisse!$D$6))</f>
        <v>1499.99999999999</v>
      </c>
      <c r="G30" s="42" t="n">
        <f aca="false">Momente!C30+Momente!E30+Momente!F30</f>
        <v>49835.72625</v>
      </c>
      <c r="H30" s="45" t="n">
        <f aca="false">Ergebnisse!$D$2/70+Momente!H29</f>
        <v>3.15</v>
      </c>
    </row>
    <row r="31" customFormat="false" ht="9" hidden="false" customHeight="true" outlineLevel="0" collapsed="false">
      <c r="A31" s="42" t="n">
        <f aca="false">H31/Ergebnisse!$D$2</f>
        <v>0.314285714285714</v>
      </c>
      <c r="B31" s="42" t="n">
        <f aca="false">(Ergebnisse!$D$2-H31)/Ergebnisse!$D$2</f>
        <v>0.685714285714286</v>
      </c>
      <c r="C31" s="42" t="n">
        <f aca="false">A31*B31*Ergebnisse!$D$3*POWER(Ergebnisse!$D$2,2)/2</f>
        <v>48957.48</v>
      </c>
      <c r="D31" s="43"/>
      <c r="E31" s="42" t="n">
        <f aca="false">IF(H31&lt;=Ergebnisse!$D$5,Momente!A31*(Ergebnisse!$D$2-Ergebnisse!$D$5)*Ergebnisse!$D$4,Momente!B31*Ergebnisse!$D$5*Ergebnisse!$D$4)</f>
        <v>660</v>
      </c>
      <c r="F31" s="42" t="n">
        <f aca="false">IF(Ergebnisse!$D$7&gt;Ergebnisse!$D$2,0,IF(Momente!H31&lt;=Ergebnisse!$D$7,Momente!A31*(Ergebnisse!$D$2-Ergebnisse!$D$7)*Ergebnisse!$D$6,Momente!B31*Ergebnisse!$D$7*Ergebnisse!$D$6))</f>
        <v>1571.42857142857</v>
      </c>
      <c r="G31" s="42" t="n">
        <f aca="false">Momente!C31+Momente!E31+Momente!F31</f>
        <v>51188.9085714286</v>
      </c>
      <c r="H31" s="45" t="n">
        <f aca="false">Ergebnisse!$D$2/70+Momente!H30</f>
        <v>3.3</v>
      </c>
    </row>
    <row r="32" customFormat="false" ht="9" hidden="false" customHeight="true" outlineLevel="0" collapsed="false">
      <c r="A32" s="42" t="n">
        <f aca="false">H32/Ergebnisse!$D$2</f>
        <v>0.328571428571428</v>
      </c>
      <c r="B32" s="42" t="n">
        <f aca="false">(Ergebnisse!$D$2-H32)/Ergebnisse!$D$2</f>
        <v>0.671428571428571</v>
      </c>
      <c r="C32" s="42" t="n">
        <f aca="false">A32*B32*Ergebnisse!$D$3*POWER(Ergebnisse!$D$2,2)/2</f>
        <v>50116.51125</v>
      </c>
      <c r="D32" s="43"/>
      <c r="E32" s="42" t="n">
        <f aca="false">IF(H32&lt;=Ergebnisse!$D$5,Momente!A32*(Ergebnisse!$D$2-Ergebnisse!$D$5)*Ergebnisse!$D$4,Momente!B32*Ergebnisse!$D$5*Ergebnisse!$D$4)</f>
        <v>690</v>
      </c>
      <c r="F32" s="42" t="n">
        <f aca="false">IF(Ergebnisse!$D$7&gt;Ergebnisse!$D$2,0,IF(Momente!H32&lt;=Ergebnisse!$D$7,Momente!A32*(Ergebnisse!$D$2-Ergebnisse!$D$7)*Ergebnisse!$D$6,Momente!B32*Ergebnisse!$D$7*Ergebnisse!$D$6))</f>
        <v>1642.85714285714</v>
      </c>
      <c r="G32" s="42" t="n">
        <f aca="false">Momente!C32+Momente!E32+Momente!F32</f>
        <v>52449.3683928571</v>
      </c>
      <c r="H32" s="45" t="n">
        <f aca="false">Ergebnisse!$D$2/70+Momente!H31</f>
        <v>3.45</v>
      </c>
    </row>
    <row r="33" customFormat="false" ht="9" hidden="false" customHeight="true" outlineLevel="0" collapsed="false">
      <c r="A33" s="42" t="n">
        <f aca="false">H33/Ergebnisse!$D$2</f>
        <v>0.342857142857143</v>
      </c>
      <c r="B33" s="42" t="n">
        <f aca="false">(Ergebnisse!$D$2-H33)/Ergebnisse!$D$2</f>
        <v>0.657142857142857</v>
      </c>
      <c r="C33" s="42" t="n">
        <f aca="false">A33*B33*Ergebnisse!$D$3*POWER(Ergebnisse!$D$2,2)/2</f>
        <v>51182.82</v>
      </c>
      <c r="D33" s="43"/>
      <c r="E33" s="42" t="n">
        <f aca="false">IF(H33&lt;=Ergebnisse!$D$5,Momente!A33*(Ergebnisse!$D$2-Ergebnisse!$D$5)*Ergebnisse!$D$4,Momente!B33*Ergebnisse!$D$5*Ergebnisse!$D$4)</f>
        <v>720</v>
      </c>
      <c r="F33" s="42" t="n">
        <f aca="false">IF(Ergebnisse!$D$7&gt;Ergebnisse!$D$2,0,IF(Momente!H33&lt;=Ergebnisse!$D$7,Momente!A33*(Ergebnisse!$D$2-Ergebnisse!$D$7)*Ergebnisse!$D$6,Momente!B33*Ergebnisse!$D$7*Ergebnisse!$D$6))</f>
        <v>1714.28571428571</v>
      </c>
      <c r="G33" s="42" t="n">
        <f aca="false">Momente!C33+Momente!E33+Momente!F33</f>
        <v>53617.1057142857</v>
      </c>
      <c r="H33" s="45" t="n">
        <f aca="false">Ergebnisse!$D$2/70+Momente!H32</f>
        <v>3.6</v>
      </c>
    </row>
    <row r="34" customFormat="false" ht="9" hidden="false" customHeight="true" outlineLevel="0" collapsed="false">
      <c r="A34" s="42" t="n">
        <f aca="false">H34/Ergebnisse!$D$2</f>
        <v>0.357142857142857</v>
      </c>
      <c r="B34" s="42" t="n">
        <f aca="false">(Ergebnisse!$D$2-H34)/Ergebnisse!$D$2</f>
        <v>0.642857142857143</v>
      </c>
      <c r="C34" s="42" t="n">
        <f aca="false">A34*B34*Ergebnisse!$D$3*POWER(Ergebnisse!$D$2,2)/2</f>
        <v>52156.40625</v>
      </c>
      <c r="D34" s="43"/>
      <c r="E34" s="42" t="n">
        <f aca="false">IF(H34&lt;=Ergebnisse!$D$5,Momente!A34*(Ergebnisse!$D$2-Ergebnisse!$D$5)*Ergebnisse!$D$4,Momente!B34*Ergebnisse!$D$5*Ergebnisse!$D$4)</f>
        <v>750</v>
      </c>
      <c r="F34" s="42" t="n">
        <f aca="false">IF(Ergebnisse!$D$7&gt;Ergebnisse!$D$2,0,IF(Momente!H34&lt;=Ergebnisse!$D$7,Momente!A34*(Ergebnisse!$D$2-Ergebnisse!$D$7)*Ergebnisse!$D$6,Momente!B34*Ergebnisse!$D$7*Ergebnisse!$D$6))</f>
        <v>1785.71428571428</v>
      </c>
      <c r="G34" s="42" t="n">
        <f aca="false">Momente!C34+Momente!E34+Momente!F34</f>
        <v>54692.1205357143</v>
      </c>
      <c r="H34" s="45" t="n">
        <f aca="false">Ergebnisse!$D$2/70+Momente!H33</f>
        <v>3.75</v>
      </c>
    </row>
    <row r="35" customFormat="false" ht="9" hidden="false" customHeight="true" outlineLevel="0" collapsed="false">
      <c r="A35" s="42" t="n">
        <f aca="false">H35/Ergebnisse!$D$2</f>
        <v>0.371428571428571</v>
      </c>
      <c r="B35" s="42" t="n">
        <f aca="false">(Ergebnisse!$D$2-H35)/Ergebnisse!$D$2</f>
        <v>0.628571428571429</v>
      </c>
      <c r="C35" s="42" t="n">
        <f aca="false">A35*B35*Ergebnisse!$D$3*POWER(Ergebnisse!$D$2,2)/2</f>
        <v>53037.27</v>
      </c>
      <c r="D35" s="43"/>
      <c r="E35" s="42" t="n">
        <f aca="false">IF(H35&lt;=Ergebnisse!$D$5,Momente!A35*(Ergebnisse!$D$2-Ergebnisse!$D$5)*Ergebnisse!$D$4,Momente!B35*Ergebnisse!$D$5*Ergebnisse!$D$4)</f>
        <v>780</v>
      </c>
      <c r="F35" s="42" t="n">
        <f aca="false">IF(Ergebnisse!$D$7&gt;Ergebnisse!$D$2,0,IF(Momente!H35&lt;=Ergebnisse!$D$7,Momente!A35*(Ergebnisse!$D$2-Ergebnisse!$D$7)*Ergebnisse!$D$6,Momente!B35*Ergebnisse!$D$7*Ergebnisse!$D$6))</f>
        <v>1857.14285714285</v>
      </c>
      <c r="G35" s="42" t="n">
        <f aca="false">Momente!C35+Momente!E35+Momente!F35</f>
        <v>55674.4128571428</v>
      </c>
      <c r="H35" s="45" t="n">
        <f aca="false">Ergebnisse!$D$2/70+Momente!H34</f>
        <v>3.9</v>
      </c>
    </row>
    <row r="36" customFormat="false" ht="9" hidden="false" customHeight="true" outlineLevel="0" collapsed="false">
      <c r="A36" s="42" t="n">
        <f aca="false">H36/Ergebnisse!$D$2</f>
        <v>0.385714285714286</v>
      </c>
      <c r="B36" s="42" t="n">
        <f aca="false">(Ergebnisse!$D$2-H36)/Ergebnisse!$D$2</f>
        <v>0.614285714285714</v>
      </c>
      <c r="C36" s="42" t="n">
        <f aca="false">A36*B36*Ergebnisse!$D$3*POWER(Ergebnisse!$D$2,2)/2</f>
        <v>53825.41125</v>
      </c>
      <c r="D36" s="43"/>
      <c r="E36" s="42" t="n">
        <f aca="false">IF(H36&lt;=Ergebnisse!$D$5,Momente!A36*(Ergebnisse!$D$2-Ergebnisse!$D$5)*Ergebnisse!$D$4,Momente!B36*Ergebnisse!$D$5*Ergebnisse!$D$4)</f>
        <v>810</v>
      </c>
      <c r="F36" s="42" t="n">
        <f aca="false">IF(Ergebnisse!$D$7&gt;Ergebnisse!$D$2,0,IF(Momente!H36&lt;=Ergebnisse!$D$7,Momente!A36*(Ergebnisse!$D$2-Ergebnisse!$D$7)*Ergebnisse!$D$6,Momente!B36*Ergebnisse!$D$7*Ergebnisse!$D$6))</f>
        <v>1928.57142857142</v>
      </c>
      <c r="G36" s="42" t="n">
        <f aca="false">Momente!C36+Momente!E36+Momente!F36</f>
        <v>56563.9826785714</v>
      </c>
      <c r="H36" s="45" t="n">
        <f aca="false">Ergebnisse!$D$2/70+Momente!H35</f>
        <v>4.05</v>
      </c>
    </row>
    <row r="37" customFormat="false" ht="9" hidden="false" customHeight="true" outlineLevel="0" collapsed="false">
      <c r="A37" s="42" t="n">
        <f aca="false">H37/Ergebnisse!$D$2</f>
        <v>0.4</v>
      </c>
      <c r="B37" s="42" t="n">
        <f aca="false">(Ergebnisse!$D$2-H37)/Ergebnisse!$D$2</f>
        <v>0.6</v>
      </c>
      <c r="C37" s="42" t="n">
        <f aca="false">A37*B37*Ergebnisse!$D$3*POWER(Ergebnisse!$D$2,2)/2</f>
        <v>54520.83</v>
      </c>
      <c r="D37" s="43"/>
      <c r="E37" s="42" t="n">
        <f aca="false">IF(H37&lt;=Ergebnisse!$D$5,Momente!A37*(Ergebnisse!$D$2-Ergebnisse!$D$5)*Ergebnisse!$D$4,Momente!B37*Ergebnisse!$D$5*Ergebnisse!$D$4)</f>
        <v>840</v>
      </c>
      <c r="F37" s="42" t="n">
        <f aca="false">IF(Ergebnisse!$D$7&gt;Ergebnisse!$D$2,0,IF(Momente!H37&lt;=Ergebnisse!$D$7,Momente!A37*(Ergebnisse!$D$2-Ergebnisse!$D$7)*Ergebnisse!$D$6,Momente!B37*Ergebnisse!$D$7*Ergebnisse!$D$6))</f>
        <v>1999.99999999999</v>
      </c>
      <c r="G37" s="42" t="n">
        <f aca="false">Momente!C37+Momente!E37+Momente!F37</f>
        <v>57360.83</v>
      </c>
      <c r="H37" s="45" t="n">
        <f aca="false">Ergebnisse!$D$2/70+Momente!H36</f>
        <v>4.2</v>
      </c>
    </row>
    <row r="38" customFormat="false" ht="9" hidden="false" customHeight="true" outlineLevel="0" collapsed="false">
      <c r="A38" s="42" t="n">
        <f aca="false">H38/Ergebnisse!$D$2</f>
        <v>0.414285714285714</v>
      </c>
      <c r="B38" s="42" t="n">
        <f aca="false">(Ergebnisse!$D$2-H38)/Ergebnisse!$D$2</f>
        <v>0.585714285714286</v>
      </c>
      <c r="C38" s="42" t="n">
        <f aca="false">A38*B38*Ergebnisse!$D$3*POWER(Ergebnisse!$D$2,2)/2</f>
        <v>55123.52625</v>
      </c>
      <c r="D38" s="43"/>
      <c r="E38" s="42" t="n">
        <f aca="false">IF(H38&lt;=Ergebnisse!$D$5,Momente!A38*(Ergebnisse!$D$2-Ergebnisse!$D$5)*Ergebnisse!$D$4,Momente!B38*Ergebnisse!$D$5*Ergebnisse!$D$4)</f>
        <v>870</v>
      </c>
      <c r="F38" s="42" t="n">
        <f aca="false">IF(Ergebnisse!$D$7&gt;Ergebnisse!$D$2,0,IF(Momente!H38&lt;=Ergebnisse!$D$7,Momente!A38*(Ergebnisse!$D$2-Ergebnisse!$D$7)*Ergebnisse!$D$6,Momente!B38*Ergebnisse!$D$7*Ergebnisse!$D$6))</f>
        <v>2071.42857142856</v>
      </c>
      <c r="G38" s="42" t="n">
        <f aca="false">Momente!C38+Momente!E38+Momente!F38</f>
        <v>58064.9548214286</v>
      </c>
      <c r="H38" s="45" t="n">
        <f aca="false">Ergebnisse!$D$2/70+Momente!H37</f>
        <v>4.35</v>
      </c>
    </row>
    <row r="39" customFormat="false" ht="9" hidden="false" customHeight="true" outlineLevel="0" collapsed="false">
      <c r="A39" s="42" t="n">
        <f aca="false">H39/Ergebnisse!$D$2</f>
        <v>0.428571428571429</v>
      </c>
      <c r="B39" s="42" t="n">
        <f aca="false">(Ergebnisse!$D$2-H39)/Ergebnisse!$D$2</f>
        <v>0.571428571428571</v>
      </c>
      <c r="C39" s="42" t="n">
        <f aca="false">A39*B39*Ergebnisse!$D$3*POWER(Ergebnisse!$D$2,2)/2</f>
        <v>55633.5</v>
      </c>
      <c r="D39" s="43"/>
      <c r="E39" s="42" t="n">
        <f aca="false">IF(H39&lt;=Ergebnisse!$D$5,Momente!A39*(Ergebnisse!$D$2-Ergebnisse!$D$5)*Ergebnisse!$D$4,Momente!B39*Ergebnisse!$D$5*Ergebnisse!$D$4)</f>
        <v>900</v>
      </c>
      <c r="F39" s="42" t="n">
        <f aca="false">IF(Ergebnisse!$D$7&gt;Ergebnisse!$D$2,0,IF(Momente!H39&lt;=Ergebnisse!$D$7,Momente!A39*(Ergebnisse!$D$2-Ergebnisse!$D$7)*Ergebnisse!$D$6,Momente!B39*Ergebnisse!$D$7*Ergebnisse!$D$6))</f>
        <v>2142.85714285714</v>
      </c>
      <c r="G39" s="42" t="n">
        <f aca="false">Momente!C39+Momente!E39+Momente!F39</f>
        <v>58676.3571428571</v>
      </c>
      <c r="H39" s="45" t="n">
        <f aca="false">Ergebnisse!$D$2/70+Momente!H38</f>
        <v>4.5</v>
      </c>
    </row>
    <row r="40" customFormat="false" ht="9" hidden="false" customHeight="true" outlineLevel="0" collapsed="false">
      <c r="A40" s="42" t="n">
        <f aca="false">H40/Ergebnisse!$D$2</f>
        <v>0.442857142857143</v>
      </c>
      <c r="B40" s="42" t="n">
        <f aca="false">(Ergebnisse!$D$2-H40)/Ergebnisse!$D$2</f>
        <v>0.557142857142857</v>
      </c>
      <c r="C40" s="42" t="n">
        <f aca="false">A40*B40*Ergebnisse!$D$3*POWER(Ergebnisse!$D$2,2)/2</f>
        <v>56050.75125</v>
      </c>
      <c r="D40" s="43"/>
      <c r="E40" s="42" t="n">
        <f aca="false">IF(H40&lt;=Ergebnisse!$D$5,Momente!A40*(Ergebnisse!$D$2-Ergebnisse!$D$5)*Ergebnisse!$D$4,Momente!B40*Ergebnisse!$D$5*Ergebnisse!$D$4)</f>
        <v>930</v>
      </c>
      <c r="F40" s="42" t="n">
        <f aca="false">IF(Ergebnisse!$D$7&gt;Ergebnisse!$D$2,0,IF(Momente!H40&lt;=Ergebnisse!$D$7,Momente!A40*(Ergebnisse!$D$2-Ergebnisse!$D$7)*Ergebnisse!$D$6,Momente!B40*Ergebnisse!$D$7*Ergebnisse!$D$6))</f>
        <v>2214.28571428571</v>
      </c>
      <c r="G40" s="42" t="n">
        <f aca="false">Momente!C40+Momente!E40+Momente!F40</f>
        <v>59195.0369642857</v>
      </c>
      <c r="H40" s="45" t="n">
        <f aca="false">Ergebnisse!$D$2/70+Momente!H39</f>
        <v>4.65</v>
      </c>
    </row>
    <row r="41" customFormat="false" ht="9" hidden="false" customHeight="true" outlineLevel="0" collapsed="false">
      <c r="A41" s="42" t="n">
        <f aca="false">H41/Ergebnisse!$D$2</f>
        <v>0.457142857142857</v>
      </c>
      <c r="B41" s="42" t="n">
        <f aca="false">(Ergebnisse!$D$2-H41)/Ergebnisse!$D$2</f>
        <v>0.542857142857143</v>
      </c>
      <c r="C41" s="42" t="n">
        <f aca="false">A41*B41*Ergebnisse!$D$3*POWER(Ergebnisse!$D$2,2)/2</f>
        <v>56375.28</v>
      </c>
      <c r="D41" s="43"/>
      <c r="E41" s="42" t="n">
        <f aca="false">IF(H41&lt;=Ergebnisse!$D$5,Momente!A41*(Ergebnisse!$D$2-Ergebnisse!$D$5)*Ergebnisse!$D$4,Momente!B41*Ergebnisse!$D$5*Ergebnisse!$D$4)</f>
        <v>960</v>
      </c>
      <c r="F41" s="42" t="n">
        <f aca="false">IF(Ergebnisse!$D$7&gt;Ergebnisse!$D$2,0,IF(Momente!H41&lt;=Ergebnisse!$D$7,Momente!A41*(Ergebnisse!$D$2-Ergebnisse!$D$7)*Ergebnisse!$D$6,Momente!B41*Ergebnisse!$D$7*Ergebnisse!$D$6))</f>
        <v>2285.71428571428</v>
      </c>
      <c r="G41" s="42" t="n">
        <f aca="false">Momente!C41+Momente!E41+Momente!F41</f>
        <v>59620.9942857143</v>
      </c>
      <c r="H41" s="45" t="n">
        <f aca="false">Ergebnisse!$D$2/70+Momente!H40</f>
        <v>4.8</v>
      </c>
    </row>
    <row r="42" customFormat="false" ht="9" hidden="false" customHeight="true" outlineLevel="0" collapsed="false">
      <c r="A42" s="42" t="n">
        <f aca="false">H42/Ergebnisse!$D$2</f>
        <v>0.471428571428572</v>
      </c>
      <c r="B42" s="42" t="n">
        <f aca="false">(Ergebnisse!$D$2-H42)/Ergebnisse!$D$2</f>
        <v>0.528571428571429</v>
      </c>
      <c r="C42" s="42" t="n">
        <f aca="false">A42*B42*Ergebnisse!$D$3*POWER(Ergebnisse!$D$2,2)/2</f>
        <v>56607.08625</v>
      </c>
      <c r="D42" s="43"/>
      <c r="E42" s="42" t="n">
        <f aca="false">IF(H42&lt;=Ergebnisse!$D$5,Momente!A42*(Ergebnisse!$D$2-Ergebnisse!$D$5)*Ergebnisse!$D$4,Momente!B42*Ergebnisse!$D$5*Ergebnisse!$D$4)</f>
        <v>990</v>
      </c>
      <c r="F42" s="42" t="n">
        <f aca="false">IF(Ergebnisse!$D$7&gt;Ergebnisse!$D$2,0,IF(Momente!H42&lt;=Ergebnisse!$D$7,Momente!A42*(Ergebnisse!$D$2-Ergebnisse!$D$7)*Ergebnisse!$D$6,Momente!B42*Ergebnisse!$D$7*Ergebnisse!$D$6))</f>
        <v>2357.14285714285</v>
      </c>
      <c r="G42" s="42" t="n">
        <f aca="false">Momente!C42+Momente!E42+Momente!F42</f>
        <v>59954.2291071429</v>
      </c>
      <c r="H42" s="45" t="n">
        <f aca="false">Ergebnisse!$D$2/70+Momente!H41</f>
        <v>4.95</v>
      </c>
    </row>
    <row r="43" customFormat="false" ht="9" hidden="false" customHeight="true" outlineLevel="0" collapsed="false">
      <c r="A43" s="42" t="n">
        <f aca="false">H43/Ergebnisse!$D$2</f>
        <v>0.485714285714286</v>
      </c>
      <c r="B43" s="42" t="n">
        <f aca="false">(Ergebnisse!$D$2-H43)/Ergebnisse!$D$2</f>
        <v>0.514285714285714</v>
      </c>
      <c r="C43" s="42" t="n">
        <f aca="false">A43*B43*Ergebnisse!$D$3*POWER(Ergebnisse!$D$2,2)/2</f>
        <v>56746.17</v>
      </c>
      <c r="D43" s="43"/>
      <c r="E43" s="42" t="n">
        <f aca="false">IF(H43&lt;=Ergebnisse!$D$5,Momente!A43*(Ergebnisse!$D$2-Ergebnisse!$D$5)*Ergebnisse!$D$4,Momente!B43*Ergebnisse!$D$5*Ergebnisse!$D$4)</f>
        <v>1020</v>
      </c>
      <c r="F43" s="42" t="n">
        <f aca="false">IF(Ergebnisse!$D$7&gt;Ergebnisse!$D$2,0,IF(Momente!H43&lt;=Ergebnisse!$D$7,Momente!A43*(Ergebnisse!$D$2-Ergebnisse!$D$7)*Ergebnisse!$D$6,Momente!B43*Ergebnisse!$D$7*Ergebnisse!$D$6))</f>
        <v>2428.57142857142</v>
      </c>
      <c r="G43" s="42" t="n">
        <f aca="false">Momente!C43+Momente!E43+Momente!F43</f>
        <v>60194.7414285714</v>
      </c>
      <c r="H43" s="45" t="n">
        <f aca="false">Ergebnisse!$D$2/70+Momente!H42</f>
        <v>5.1</v>
      </c>
    </row>
    <row r="44" customFormat="false" ht="9" hidden="false" customHeight="true" outlineLevel="0" collapsed="false">
      <c r="A44" s="42" t="n">
        <f aca="false">H44/Ergebnisse!$D$2</f>
        <v>0.5</v>
      </c>
      <c r="B44" s="42" t="n">
        <f aca="false">(Ergebnisse!$D$2-H44)/Ergebnisse!$D$2</f>
        <v>0.5</v>
      </c>
      <c r="C44" s="42" t="n">
        <f aca="false">A44*B44*Ergebnisse!$D$3*POWER(Ergebnisse!$D$2,2)/2</f>
        <v>56792.53125</v>
      </c>
      <c r="D44" s="43"/>
      <c r="E44" s="42" t="n">
        <f aca="false">IF(H44&lt;=Ergebnisse!$D$5,Momente!A44*(Ergebnisse!$D$2-Ergebnisse!$D$5)*Ergebnisse!$D$4,Momente!B44*Ergebnisse!$D$5*Ergebnisse!$D$4)</f>
        <v>1050</v>
      </c>
      <c r="F44" s="42" t="n">
        <f aca="false">IF(Ergebnisse!$D$7&gt;Ergebnisse!$D$2,0,IF(Momente!H44&lt;=Ergebnisse!$D$7,Momente!A44*(Ergebnisse!$D$2-Ergebnisse!$D$7)*Ergebnisse!$D$6,Momente!B44*Ergebnisse!$D$7*Ergebnisse!$D$6))</f>
        <v>2499.99999999999</v>
      </c>
      <c r="G44" s="42" t="n">
        <f aca="false">Momente!C44+Momente!E44+Momente!F44</f>
        <v>60342.53125</v>
      </c>
      <c r="H44" s="45" t="n">
        <f aca="false">Ergebnisse!$D$2/70+Momente!H43</f>
        <v>5.25</v>
      </c>
    </row>
    <row r="45" customFormat="false" ht="9" hidden="false" customHeight="true" outlineLevel="0" collapsed="false">
      <c r="A45" s="42" t="n">
        <f aca="false">H45/Ergebnisse!$D$2</f>
        <v>0.514285714285714</v>
      </c>
      <c r="B45" s="42" t="n">
        <f aca="false">(Ergebnisse!$D$2-H45)/Ergebnisse!$D$2</f>
        <v>0.485714285714286</v>
      </c>
      <c r="C45" s="42" t="n">
        <f aca="false">A45*B45*Ergebnisse!$D$3*POWER(Ergebnisse!$D$2,2)/2</f>
        <v>56746.17</v>
      </c>
      <c r="D45" s="43"/>
      <c r="E45" s="42" t="n">
        <f aca="false">IF(H45&lt;=Ergebnisse!$D$5,Momente!A45*(Ergebnisse!$D$2-Ergebnisse!$D$5)*Ergebnisse!$D$4,Momente!B45*Ergebnisse!$D$5*Ergebnisse!$D$4)</f>
        <v>1080</v>
      </c>
      <c r="F45" s="42" t="n">
        <f aca="false">IF(Ergebnisse!$D$7&gt;Ergebnisse!$D$2,0,IF(Momente!H45&lt;=Ergebnisse!$D$7,Momente!A45*(Ergebnisse!$D$2-Ergebnisse!$D$7)*Ergebnisse!$D$6,Momente!B45*Ergebnisse!$D$7*Ergebnisse!$D$6))</f>
        <v>2571.42857142856</v>
      </c>
      <c r="G45" s="42" t="n">
        <f aca="false">Momente!C45+Momente!E45+Momente!F45</f>
        <v>60397.5985714286</v>
      </c>
      <c r="H45" s="45" t="n">
        <f aca="false">Ergebnisse!$D$2/70+Momente!H44</f>
        <v>5.4</v>
      </c>
    </row>
    <row r="46" customFormat="false" ht="9" hidden="false" customHeight="true" outlineLevel="0" collapsed="false">
      <c r="A46" s="42" t="n">
        <f aca="false">H46/Ergebnisse!$D$2</f>
        <v>0.528571428571429</v>
      </c>
      <c r="B46" s="42" t="n">
        <f aca="false">(Ergebnisse!$D$2-H46)/Ergebnisse!$D$2</f>
        <v>0.471428571428571</v>
      </c>
      <c r="C46" s="42" t="n">
        <f aca="false">A46*B46*Ergebnisse!$D$3*POWER(Ergebnisse!$D$2,2)/2</f>
        <v>56607.08625</v>
      </c>
      <c r="D46" s="43"/>
      <c r="E46" s="42" t="n">
        <f aca="false">IF(H46&lt;=Ergebnisse!$D$5,Momente!A46*(Ergebnisse!$D$2-Ergebnisse!$D$5)*Ergebnisse!$D$4,Momente!B46*Ergebnisse!$D$5*Ergebnisse!$D$4)</f>
        <v>1110</v>
      </c>
      <c r="F46" s="42" t="n">
        <f aca="false">IF(Ergebnisse!$D$7&gt;Ergebnisse!$D$2,0,IF(Momente!H46&lt;=Ergebnisse!$D$7,Momente!A46*(Ergebnisse!$D$2-Ergebnisse!$D$7)*Ergebnisse!$D$6,Momente!B46*Ergebnisse!$D$7*Ergebnisse!$D$6))</f>
        <v>2642.85714285713</v>
      </c>
      <c r="G46" s="42" t="n">
        <f aca="false">Momente!C46+Momente!E46+Momente!F46</f>
        <v>60359.9433928571</v>
      </c>
      <c r="H46" s="45" t="n">
        <f aca="false">Ergebnisse!$D$2/70+Momente!H45</f>
        <v>5.55</v>
      </c>
    </row>
    <row r="47" customFormat="false" ht="9" hidden="false" customHeight="true" outlineLevel="0" collapsed="false">
      <c r="A47" s="42" t="n">
        <f aca="false">H47/Ergebnisse!$D$2</f>
        <v>0.542857142857143</v>
      </c>
      <c r="B47" s="42" t="n">
        <f aca="false">(Ergebnisse!$D$2-H47)/Ergebnisse!$D$2</f>
        <v>0.457142857142857</v>
      </c>
      <c r="C47" s="42" t="n">
        <f aca="false">A47*B47*Ergebnisse!$D$3*POWER(Ergebnisse!$D$2,2)/2</f>
        <v>56375.28</v>
      </c>
      <c r="D47" s="43"/>
      <c r="E47" s="42" t="n">
        <f aca="false">IF(H47&lt;=Ergebnisse!$D$5,Momente!A47*(Ergebnisse!$D$2-Ergebnisse!$D$5)*Ergebnisse!$D$4,Momente!B47*Ergebnisse!$D$5*Ergebnisse!$D$4)</f>
        <v>1140</v>
      </c>
      <c r="F47" s="42" t="n">
        <f aca="false">IF(Ergebnisse!$D$7&gt;Ergebnisse!$D$2,0,IF(Momente!H47&lt;=Ergebnisse!$D$7,Momente!A47*(Ergebnisse!$D$2-Ergebnisse!$D$7)*Ergebnisse!$D$6,Momente!B47*Ergebnisse!$D$7*Ergebnisse!$D$6))</f>
        <v>2714.28571428571</v>
      </c>
      <c r="G47" s="42" t="n">
        <f aca="false">Momente!C47+Momente!E47+Momente!F47</f>
        <v>60229.5657142857</v>
      </c>
      <c r="H47" s="45" t="n">
        <f aca="false">Ergebnisse!$D$2/70+Momente!H46</f>
        <v>5.7</v>
      </c>
    </row>
    <row r="48" customFormat="false" ht="9" hidden="false" customHeight="true" outlineLevel="0" collapsed="false">
      <c r="A48" s="42" t="n">
        <f aca="false">H48/Ergebnisse!$D$2</f>
        <v>0.557142857142858</v>
      </c>
      <c r="B48" s="42" t="n">
        <f aca="false">(Ergebnisse!$D$2-H48)/Ergebnisse!$D$2</f>
        <v>0.442857142857143</v>
      </c>
      <c r="C48" s="42" t="n">
        <f aca="false">A48*B48*Ergebnisse!$D$3*POWER(Ergebnisse!$D$2,2)/2</f>
        <v>56050.75125</v>
      </c>
      <c r="D48" s="43"/>
      <c r="E48" s="42" t="n">
        <f aca="false">IF(H48&lt;=Ergebnisse!$D$5,Momente!A48*(Ergebnisse!$D$2-Ergebnisse!$D$5)*Ergebnisse!$D$4,Momente!B48*Ergebnisse!$D$5*Ergebnisse!$D$4)</f>
        <v>1170</v>
      </c>
      <c r="F48" s="42" t="n">
        <f aca="false">IF(Ergebnisse!$D$7&gt;Ergebnisse!$D$2,0,IF(Momente!H48&lt;=Ergebnisse!$D$7,Momente!A48*(Ergebnisse!$D$2-Ergebnisse!$D$7)*Ergebnisse!$D$6,Momente!B48*Ergebnisse!$D$7*Ergebnisse!$D$6))</f>
        <v>2785.71428571428</v>
      </c>
      <c r="G48" s="42" t="n">
        <f aca="false">Momente!C48+Momente!E48+Momente!F48</f>
        <v>60006.4655357143</v>
      </c>
      <c r="H48" s="45" t="n">
        <f aca="false">Ergebnisse!$D$2/70+Momente!H47</f>
        <v>5.85</v>
      </c>
    </row>
    <row r="49" customFormat="false" ht="9" hidden="false" customHeight="true" outlineLevel="0" collapsed="false">
      <c r="A49" s="42" t="n">
        <f aca="false">H49/Ergebnisse!$D$2</f>
        <v>0.571428571428572</v>
      </c>
      <c r="B49" s="42" t="n">
        <f aca="false">(Ergebnisse!$D$2-H49)/Ergebnisse!$D$2</f>
        <v>0.428571428571428</v>
      </c>
      <c r="C49" s="42" t="n">
        <f aca="false">A49*B49*Ergebnisse!$D$3*POWER(Ergebnisse!$D$2,2)/2</f>
        <v>55633.5</v>
      </c>
      <c r="D49" s="43"/>
      <c r="E49" s="42" t="n">
        <f aca="false">IF(H49&lt;=Ergebnisse!$D$5,Momente!A49*(Ergebnisse!$D$2-Ergebnisse!$D$5)*Ergebnisse!$D$4,Momente!B49*Ergebnisse!$D$5*Ergebnisse!$D$4)</f>
        <v>1200</v>
      </c>
      <c r="F49" s="42" t="n">
        <f aca="false">IF(Ergebnisse!$D$7&gt;Ergebnisse!$D$2,0,IF(Momente!H49&lt;=Ergebnisse!$D$7,Momente!A49*(Ergebnisse!$D$2-Ergebnisse!$D$7)*Ergebnisse!$D$6,Momente!B49*Ergebnisse!$D$7*Ergebnisse!$D$6))</f>
        <v>2857.14285714285</v>
      </c>
      <c r="G49" s="42" t="n">
        <f aca="false">Momente!C49+Momente!E49+Momente!F49</f>
        <v>59690.6428571428</v>
      </c>
      <c r="H49" s="45" t="n">
        <f aca="false">Ergebnisse!$D$2/70+Momente!H48</f>
        <v>6</v>
      </c>
    </row>
    <row r="50" customFormat="false" ht="9" hidden="false" customHeight="true" outlineLevel="0" collapsed="false">
      <c r="A50" s="42" t="n">
        <f aca="false">H50/Ergebnisse!$D$2</f>
        <v>0.585714285714286</v>
      </c>
      <c r="B50" s="42" t="n">
        <f aca="false">(Ergebnisse!$D$2-H50)/Ergebnisse!$D$2</f>
        <v>0.414285714285714</v>
      </c>
      <c r="C50" s="42" t="n">
        <f aca="false">A50*B50*Ergebnisse!$D$3*POWER(Ergebnisse!$D$2,2)/2</f>
        <v>55123.52625</v>
      </c>
      <c r="D50" s="43"/>
      <c r="E50" s="42" t="n">
        <f aca="false">IF(H50&lt;=Ergebnisse!$D$5,Momente!A50*(Ergebnisse!$D$2-Ergebnisse!$D$5)*Ergebnisse!$D$4,Momente!B50*Ergebnisse!$D$5*Ergebnisse!$D$4)</f>
        <v>1230</v>
      </c>
      <c r="F50" s="42" t="n">
        <f aca="false">IF(Ergebnisse!$D$7&gt;Ergebnisse!$D$2,0,IF(Momente!H50&lt;=Ergebnisse!$D$7,Momente!A50*(Ergebnisse!$D$2-Ergebnisse!$D$7)*Ergebnisse!$D$6,Momente!B50*Ergebnisse!$D$7*Ergebnisse!$D$6))</f>
        <v>2928.57142857142</v>
      </c>
      <c r="G50" s="42" t="n">
        <f aca="false">Momente!C50+Momente!E50+Momente!F50</f>
        <v>59282.0976785714</v>
      </c>
      <c r="H50" s="45" t="n">
        <f aca="false">Ergebnisse!$D$2/70+Momente!H49</f>
        <v>6.15</v>
      </c>
    </row>
    <row r="51" customFormat="false" ht="9" hidden="false" customHeight="true" outlineLevel="0" collapsed="false">
      <c r="A51" s="42" t="n">
        <f aca="false">H51/Ergebnisse!$D$2</f>
        <v>0.6</v>
      </c>
      <c r="B51" s="42" t="n">
        <f aca="false">(Ergebnisse!$D$2-H51)/Ergebnisse!$D$2</f>
        <v>0.4</v>
      </c>
      <c r="C51" s="42" t="n">
        <f aca="false">A51*B51*Ergebnisse!$D$3*POWER(Ergebnisse!$D$2,2)/2</f>
        <v>54520.83</v>
      </c>
      <c r="D51" s="43"/>
      <c r="E51" s="42" t="n">
        <f aca="false">IF(H51&lt;=Ergebnisse!$D$5,Momente!A51*(Ergebnisse!$D$2-Ergebnisse!$D$5)*Ergebnisse!$D$4,Momente!B51*Ergebnisse!$D$5*Ergebnisse!$D$4)</f>
        <v>1260</v>
      </c>
      <c r="F51" s="42" t="n">
        <f aca="false">IF(Ergebnisse!$D$7&gt;Ergebnisse!$D$2,0,IF(Momente!H51&lt;=Ergebnisse!$D$7,Momente!A51*(Ergebnisse!$D$2-Ergebnisse!$D$7)*Ergebnisse!$D$6,Momente!B51*Ergebnisse!$D$7*Ergebnisse!$D$6))</f>
        <v>2999.99999999999</v>
      </c>
      <c r="G51" s="42" t="n">
        <f aca="false">Momente!C51+Momente!E51+Momente!F51</f>
        <v>58780.83</v>
      </c>
      <c r="H51" s="45" t="n">
        <f aca="false">Ergebnisse!$D$2/70+Momente!H50</f>
        <v>6.3</v>
      </c>
    </row>
    <row r="52" customFormat="false" ht="9" hidden="false" customHeight="true" outlineLevel="0" collapsed="false">
      <c r="A52" s="42" t="n">
        <f aca="false">H52/Ergebnisse!$D$2</f>
        <v>0.614285714285715</v>
      </c>
      <c r="B52" s="42" t="n">
        <f aca="false">(Ergebnisse!$D$2-H52)/Ergebnisse!$D$2</f>
        <v>0.385714285714285</v>
      </c>
      <c r="C52" s="42" t="n">
        <f aca="false">A52*B52*Ergebnisse!$D$3*POWER(Ergebnisse!$D$2,2)/2</f>
        <v>53825.41125</v>
      </c>
      <c r="D52" s="43"/>
      <c r="E52" s="42" t="n">
        <f aca="false">IF(H52&lt;=Ergebnisse!$D$5,Momente!A52*(Ergebnisse!$D$2-Ergebnisse!$D$5)*Ergebnisse!$D$4,Momente!B52*Ergebnisse!$D$5*Ergebnisse!$D$4)</f>
        <v>1290</v>
      </c>
      <c r="F52" s="42" t="n">
        <f aca="false">IF(Ergebnisse!$D$7&gt;Ergebnisse!$D$2,0,IF(Momente!H52&lt;=Ergebnisse!$D$7,Momente!A52*(Ergebnisse!$D$2-Ergebnisse!$D$7)*Ergebnisse!$D$6,Momente!B52*Ergebnisse!$D$7*Ergebnisse!$D$6))</f>
        <v>3071.42857142856</v>
      </c>
      <c r="G52" s="42" t="n">
        <f aca="false">Momente!C52+Momente!E52+Momente!F52</f>
        <v>58186.8398214286</v>
      </c>
      <c r="H52" s="45" t="n">
        <f aca="false">Ergebnisse!$D$2/70+Momente!H51</f>
        <v>6.45</v>
      </c>
    </row>
    <row r="53" customFormat="false" ht="9" hidden="false" customHeight="true" outlineLevel="0" collapsed="false">
      <c r="A53" s="42" t="n">
        <f aca="false">H53/Ergebnisse!$D$2</f>
        <v>0.628571428571429</v>
      </c>
      <c r="B53" s="42" t="n">
        <f aca="false">(Ergebnisse!$D$2-H53)/Ergebnisse!$D$2</f>
        <v>0.371428571428571</v>
      </c>
      <c r="C53" s="42" t="n">
        <f aca="false">A53*B53*Ergebnisse!$D$3*POWER(Ergebnisse!$D$2,2)/2</f>
        <v>53037.27</v>
      </c>
      <c r="D53" s="43"/>
      <c r="E53" s="42" t="n">
        <f aca="false">IF(H53&lt;=Ergebnisse!$D$5,Momente!A53*(Ergebnisse!$D$2-Ergebnisse!$D$5)*Ergebnisse!$D$4,Momente!B53*Ergebnisse!$D$5*Ergebnisse!$D$4)</f>
        <v>1320</v>
      </c>
      <c r="F53" s="42" t="n">
        <f aca="false">IF(Ergebnisse!$D$7&gt;Ergebnisse!$D$2,0,IF(Momente!H53&lt;=Ergebnisse!$D$7,Momente!A53*(Ergebnisse!$D$2-Ergebnisse!$D$7)*Ergebnisse!$D$6,Momente!B53*Ergebnisse!$D$7*Ergebnisse!$D$6))</f>
        <v>3142.85714285713</v>
      </c>
      <c r="G53" s="42" t="n">
        <f aca="false">Momente!C53+Momente!E53+Momente!F53</f>
        <v>57500.1271428571</v>
      </c>
      <c r="H53" s="45" t="n">
        <f aca="false">Ergebnisse!$D$2/70+Momente!H52</f>
        <v>6.60000000000001</v>
      </c>
    </row>
    <row r="54" customFormat="false" ht="9" hidden="false" customHeight="true" outlineLevel="0" collapsed="false">
      <c r="A54" s="42" t="n">
        <f aca="false">H54/Ergebnisse!$D$2</f>
        <v>0.642857142857143</v>
      </c>
      <c r="B54" s="42" t="n">
        <f aca="false">(Ergebnisse!$D$2-H54)/Ergebnisse!$D$2</f>
        <v>0.357142857142857</v>
      </c>
      <c r="C54" s="42" t="n">
        <f aca="false">A54*B54*Ergebnisse!$D$3*POWER(Ergebnisse!$D$2,2)/2</f>
        <v>52156.40625</v>
      </c>
      <c r="D54" s="43"/>
      <c r="E54" s="42" t="n">
        <f aca="false">IF(H54&lt;=Ergebnisse!$D$5,Momente!A54*(Ergebnisse!$D$2-Ergebnisse!$D$5)*Ergebnisse!$D$4,Momente!B54*Ergebnisse!$D$5*Ergebnisse!$D$4)</f>
        <v>1350</v>
      </c>
      <c r="F54" s="42" t="n">
        <f aca="false">IF(Ergebnisse!$D$7&gt;Ergebnisse!$D$2,0,IF(Momente!H54&lt;=Ergebnisse!$D$7,Momente!A54*(Ergebnisse!$D$2-Ergebnisse!$D$7)*Ergebnisse!$D$6,Momente!B54*Ergebnisse!$D$7*Ergebnisse!$D$6))</f>
        <v>3214.28571428571</v>
      </c>
      <c r="G54" s="42" t="n">
        <f aca="false">Momente!C54+Momente!E54+Momente!F54</f>
        <v>56720.6919642857</v>
      </c>
      <c r="H54" s="45" t="n">
        <f aca="false">Ergebnisse!$D$2/70+Momente!H53</f>
        <v>6.75000000000001</v>
      </c>
    </row>
    <row r="55" customFormat="false" ht="9" hidden="false" customHeight="true" outlineLevel="0" collapsed="false">
      <c r="A55" s="42" t="n">
        <f aca="false">H55/Ergebnisse!$D$2</f>
        <v>0.657142857142858</v>
      </c>
      <c r="B55" s="42" t="n">
        <f aca="false">(Ergebnisse!$D$2-H55)/Ergebnisse!$D$2</f>
        <v>0.342857142857142</v>
      </c>
      <c r="C55" s="42" t="n">
        <f aca="false">A55*B55*Ergebnisse!$D$3*POWER(Ergebnisse!$D$2,2)/2</f>
        <v>51182.82</v>
      </c>
      <c r="D55" s="43"/>
      <c r="E55" s="42" t="n">
        <f aca="false">IF(H55&lt;=Ergebnisse!$D$5,Momente!A55*(Ergebnisse!$D$2-Ergebnisse!$D$5)*Ergebnisse!$D$4,Momente!B55*Ergebnisse!$D$5*Ergebnisse!$D$4)</f>
        <v>1380</v>
      </c>
      <c r="F55" s="42" t="n">
        <f aca="false">IF(Ergebnisse!$D$7&gt;Ergebnisse!$D$2,0,IF(Momente!H55&lt;=Ergebnisse!$D$7,Momente!A55*(Ergebnisse!$D$2-Ergebnisse!$D$7)*Ergebnisse!$D$6,Momente!B55*Ergebnisse!$D$7*Ergebnisse!$D$6))</f>
        <v>3285.71428571428</v>
      </c>
      <c r="G55" s="42" t="n">
        <f aca="false">Momente!C55+Momente!E55+Momente!F55</f>
        <v>55848.5342857142</v>
      </c>
      <c r="H55" s="45" t="n">
        <f aca="false">Ergebnisse!$D$2/70+Momente!H54</f>
        <v>6.90000000000001</v>
      </c>
    </row>
    <row r="56" customFormat="false" ht="9" hidden="false" customHeight="true" outlineLevel="0" collapsed="false">
      <c r="A56" s="42" t="n">
        <f aca="false">H56/Ergebnisse!$D$2</f>
        <v>0.671428571428572</v>
      </c>
      <c r="B56" s="42" t="n">
        <f aca="false">(Ergebnisse!$D$2-H56)/Ergebnisse!$D$2</f>
        <v>0.328571428571428</v>
      </c>
      <c r="C56" s="42" t="n">
        <f aca="false">A56*B56*Ergebnisse!$D$3*POWER(Ergebnisse!$D$2,2)/2</f>
        <v>50116.51125</v>
      </c>
      <c r="D56" s="43"/>
      <c r="E56" s="42" t="n">
        <f aca="false">IF(H56&lt;=Ergebnisse!$D$5,Momente!A56*(Ergebnisse!$D$2-Ergebnisse!$D$5)*Ergebnisse!$D$4,Momente!B56*Ergebnisse!$D$5*Ergebnisse!$D$4)</f>
        <v>1380</v>
      </c>
      <c r="F56" s="42" t="n">
        <f aca="false">IF(Ergebnisse!$D$7&gt;Ergebnisse!$D$2,0,IF(Momente!H56&lt;=Ergebnisse!$D$7,Momente!A56*(Ergebnisse!$D$2-Ergebnisse!$D$7)*Ergebnisse!$D$6,Momente!B56*Ergebnisse!$D$7*Ergebnisse!$D$6))</f>
        <v>3357.14285714285</v>
      </c>
      <c r="G56" s="42" t="n">
        <f aca="false">Momente!C56+Momente!E56+Momente!F56</f>
        <v>54853.6541071428</v>
      </c>
      <c r="H56" s="45" t="n">
        <f aca="false">Ergebnisse!$D$2/70+Momente!H55</f>
        <v>7.05000000000001</v>
      </c>
    </row>
    <row r="57" customFormat="false" ht="9" hidden="false" customHeight="true" outlineLevel="0" collapsed="false">
      <c r="A57" s="42" t="n">
        <f aca="false">H57/Ergebnisse!$D$2</f>
        <v>0.685714285714286</v>
      </c>
      <c r="B57" s="42" t="n">
        <f aca="false">(Ergebnisse!$D$2-H57)/Ergebnisse!$D$2</f>
        <v>0.314285714285714</v>
      </c>
      <c r="C57" s="42" t="n">
        <f aca="false">A57*B57*Ergebnisse!$D$3*POWER(Ergebnisse!$D$2,2)/2</f>
        <v>48957.48</v>
      </c>
      <c r="D57" s="43"/>
      <c r="E57" s="42" t="n">
        <f aca="false">IF(H57&lt;=Ergebnisse!$D$5,Momente!A57*(Ergebnisse!$D$2-Ergebnisse!$D$5)*Ergebnisse!$D$4,Momente!B57*Ergebnisse!$D$5*Ergebnisse!$D$4)</f>
        <v>1320</v>
      </c>
      <c r="F57" s="42" t="n">
        <f aca="false">IF(Ergebnisse!$D$7&gt;Ergebnisse!$D$2,0,IF(Momente!H57&lt;=Ergebnisse!$D$7,Momente!A57*(Ergebnisse!$D$2-Ergebnisse!$D$7)*Ergebnisse!$D$6,Momente!B57*Ergebnisse!$D$7*Ergebnisse!$D$6))</f>
        <v>3428.57142857142</v>
      </c>
      <c r="G57" s="42" t="n">
        <f aca="false">Momente!C57+Momente!E57+Momente!F57</f>
        <v>53706.0514285714</v>
      </c>
      <c r="H57" s="45" t="n">
        <f aca="false">Ergebnisse!$D$2/70+Momente!H56</f>
        <v>7.20000000000001</v>
      </c>
    </row>
    <row r="58" customFormat="false" ht="9" hidden="false" customHeight="true" outlineLevel="0" collapsed="false">
      <c r="A58" s="42" t="n">
        <f aca="false">H58/Ergebnisse!$D$2</f>
        <v>0.700000000000001</v>
      </c>
      <c r="B58" s="42" t="n">
        <f aca="false">(Ergebnisse!$D$2-H58)/Ergebnisse!$D$2</f>
        <v>0.299999999999999</v>
      </c>
      <c r="C58" s="42" t="n">
        <f aca="false">A58*B58*Ergebnisse!$D$3*POWER(Ergebnisse!$D$2,2)/2</f>
        <v>47705.7262499999</v>
      </c>
      <c r="D58" s="43"/>
      <c r="E58" s="42" t="n">
        <f aca="false">IF(H58&lt;=Ergebnisse!$D$5,Momente!A58*(Ergebnisse!$D$2-Ergebnisse!$D$5)*Ergebnisse!$D$4,Momente!B58*Ergebnisse!$D$5*Ergebnisse!$D$4)</f>
        <v>1260</v>
      </c>
      <c r="F58" s="42" t="n">
        <f aca="false">IF(Ergebnisse!$D$7&gt;Ergebnisse!$D$2,0,IF(Momente!H58&lt;=Ergebnisse!$D$7,Momente!A58*(Ergebnisse!$D$2-Ergebnisse!$D$7)*Ergebnisse!$D$6,Momente!B58*Ergebnisse!$D$7*Ergebnisse!$D$6))</f>
        <v>3499.99999999999</v>
      </c>
      <c r="G58" s="42" t="n">
        <f aca="false">Momente!C58+Momente!E58+Momente!F58</f>
        <v>52465.7262499999</v>
      </c>
      <c r="H58" s="45" t="n">
        <f aca="false">Ergebnisse!$D$2/70+Momente!H57</f>
        <v>7.35000000000001</v>
      </c>
    </row>
    <row r="59" customFormat="false" ht="9" hidden="false" customHeight="true" outlineLevel="0" collapsed="false">
      <c r="A59" s="42" t="n">
        <f aca="false">H59/Ergebnisse!$D$2</f>
        <v>0.714285714285715</v>
      </c>
      <c r="B59" s="42" t="n">
        <f aca="false">(Ergebnisse!$D$2-H59)/Ergebnisse!$D$2</f>
        <v>0.285714285714285</v>
      </c>
      <c r="C59" s="42" t="n">
        <f aca="false">A59*B59*Ergebnisse!$D$3*POWER(Ergebnisse!$D$2,2)/2</f>
        <v>46361.2499999999</v>
      </c>
      <c r="D59" s="43"/>
      <c r="E59" s="42" t="n">
        <f aca="false">IF(H59&lt;=Ergebnisse!$D$5,Momente!A59*(Ergebnisse!$D$2-Ergebnisse!$D$5)*Ergebnisse!$D$4,Momente!B59*Ergebnisse!$D$5*Ergebnisse!$D$4)</f>
        <v>1200</v>
      </c>
      <c r="F59" s="42" t="n">
        <f aca="false">IF(Ergebnisse!$D$7&gt;Ergebnisse!$D$2,0,IF(Momente!H59&lt;=Ergebnisse!$D$7,Momente!A59*(Ergebnisse!$D$2-Ergebnisse!$D$7)*Ergebnisse!$D$6,Momente!B59*Ergebnisse!$D$7*Ergebnisse!$D$6))</f>
        <v>3571.42857142856</v>
      </c>
      <c r="G59" s="42" t="n">
        <f aca="false">Momente!C59+Momente!E59+Momente!F59</f>
        <v>51132.6785714285</v>
      </c>
      <c r="H59" s="45" t="n">
        <f aca="false">Ergebnisse!$D$2/70+Momente!H58</f>
        <v>7.50000000000001</v>
      </c>
    </row>
    <row r="60" customFormat="false" ht="9" hidden="false" customHeight="true" outlineLevel="0" collapsed="false">
      <c r="A60" s="42" t="n">
        <f aca="false">H60/Ergebnisse!$D$2</f>
        <v>0.728571428571429</v>
      </c>
      <c r="B60" s="42" t="n">
        <f aca="false">(Ergebnisse!$D$2-H60)/Ergebnisse!$D$2</f>
        <v>0.271428571428571</v>
      </c>
      <c r="C60" s="42" t="n">
        <f aca="false">A60*B60*Ergebnisse!$D$3*POWER(Ergebnisse!$D$2,2)/2</f>
        <v>44924.0512499999</v>
      </c>
      <c r="D60" s="43"/>
      <c r="E60" s="42" t="n">
        <f aca="false">IF(H60&lt;=Ergebnisse!$D$5,Momente!A60*(Ergebnisse!$D$2-Ergebnisse!$D$5)*Ergebnisse!$D$4,Momente!B60*Ergebnisse!$D$5*Ergebnisse!$D$4)</f>
        <v>1140</v>
      </c>
      <c r="F60" s="42" t="n">
        <f aca="false">IF(Ergebnisse!$D$7&gt;Ergebnisse!$D$2,0,IF(Momente!H60&lt;=Ergebnisse!$D$7,Momente!A60*(Ergebnisse!$D$2-Ergebnisse!$D$7)*Ergebnisse!$D$6,Momente!B60*Ergebnisse!$D$7*Ergebnisse!$D$6))</f>
        <v>3642.85714285713</v>
      </c>
      <c r="G60" s="42" t="n">
        <f aca="false">Momente!C60+Momente!E60+Momente!F60</f>
        <v>49706.9083928571</v>
      </c>
      <c r="H60" s="45" t="n">
        <f aca="false">Ergebnisse!$D$2/70+Momente!H59</f>
        <v>7.65000000000001</v>
      </c>
    </row>
    <row r="61" customFormat="false" ht="9" hidden="false" customHeight="true" outlineLevel="0" collapsed="false">
      <c r="A61" s="42" t="n">
        <f aca="false">H61/Ergebnisse!$D$2</f>
        <v>0.742857142857144</v>
      </c>
      <c r="B61" s="42" t="n">
        <f aca="false">(Ergebnisse!$D$2-H61)/Ergebnisse!$D$2</f>
        <v>0.257142857142856</v>
      </c>
      <c r="C61" s="42" t="n">
        <f aca="false">A61*B61*Ergebnisse!$D$3*POWER(Ergebnisse!$D$2,2)/2</f>
        <v>43394.1299999999</v>
      </c>
      <c r="D61" s="43"/>
      <c r="E61" s="42" t="n">
        <f aca="false">IF(H61&lt;=Ergebnisse!$D$5,Momente!A61*(Ergebnisse!$D$2-Ergebnisse!$D$5)*Ergebnisse!$D$4,Momente!B61*Ergebnisse!$D$5*Ergebnisse!$D$4)</f>
        <v>1080</v>
      </c>
      <c r="F61" s="42" t="n">
        <f aca="false">IF(Ergebnisse!$D$7&gt;Ergebnisse!$D$2,0,IF(Momente!H61&lt;=Ergebnisse!$D$7,Momente!A61*(Ergebnisse!$D$2-Ergebnisse!$D$7)*Ergebnisse!$D$6,Momente!B61*Ergebnisse!$D$7*Ergebnisse!$D$6))</f>
        <v>3714.2857142857</v>
      </c>
      <c r="G61" s="42" t="n">
        <f aca="false">Momente!C61+Momente!E61+Momente!F61</f>
        <v>48188.4157142856</v>
      </c>
      <c r="H61" s="45" t="n">
        <f aca="false">Ergebnisse!$D$2/70+Momente!H60</f>
        <v>7.80000000000001</v>
      </c>
    </row>
    <row r="62" customFormat="false" ht="9" hidden="false" customHeight="true" outlineLevel="0" collapsed="false">
      <c r="A62" s="42" t="n">
        <f aca="false">H62/Ergebnisse!$D$2</f>
        <v>0.757142857142858</v>
      </c>
      <c r="B62" s="42" t="n">
        <f aca="false">(Ergebnisse!$D$2-H62)/Ergebnisse!$D$2</f>
        <v>0.242857142857142</v>
      </c>
      <c r="C62" s="42" t="n">
        <f aca="false">A62*B62*Ergebnisse!$D$3*POWER(Ergebnisse!$D$2,2)/2</f>
        <v>41771.4862499999</v>
      </c>
      <c r="D62" s="43"/>
      <c r="E62" s="42" t="n">
        <f aca="false">IF(H62&lt;=Ergebnisse!$D$5,Momente!A62*(Ergebnisse!$D$2-Ergebnisse!$D$5)*Ergebnisse!$D$4,Momente!B62*Ergebnisse!$D$5*Ergebnisse!$D$4)</f>
        <v>1020</v>
      </c>
      <c r="F62" s="42" t="n">
        <f aca="false">IF(Ergebnisse!$D$7&gt;Ergebnisse!$D$2,0,IF(Momente!H62&lt;=Ergebnisse!$D$7,Momente!A62*(Ergebnisse!$D$2-Ergebnisse!$D$7)*Ergebnisse!$D$6,Momente!B62*Ergebnisse!$D$7*Ergebnisse!$D$6))</f>
        <v>3785.71428571428</v>
      </c>
      <c r="G62" s="42" t="n">
        <f aca="false">Momente!C62+Momente!E62+Momente!F62</f>
        <v>46577.2005357142</v>
      </c>
      <c r="H62" s="45" t="n">
        <f aca="false">Ergebnisse!$D$2/70+Momente!H61</f>
        <v>7.95000000000001</v>
      </c>
    </row>
    <row r="63" customFormat="false" ht="9" hidden="false" customHeight="true" outlineLevel="0" collapsed="false">
      <c r="A63" s="42" t="n">
        <f aca="false">H63/Ergebnisse!$D$2</f>
        <v>0.771428571428572</v>
      </c>
      <c r="B63" s="42" t="n">
        <f aca="false">(Ergebnisse!$D$2-H63)/Ergebnisse!$D$2</f>
        <v>0.228571428571428</v>
      </c>
      <c r="C63" s="42" t="n">
        <f aca="false">A63*B63*Ergebnisse!$D$3*POWER(Ergebnisse!$D$2,2)/2</f>
        <v>40056.1199999999</v>
      </c>
      <c r="D63" s="43"/>
      <c r="E63" s="42" t="n">
        <f aca="false">IF(H63&lt;=Ergebnisse!$D$5,Momente!A63*(Ergebnisse!$D$2-Ergebnisse!$D$5)*Ergebnisse!$D$4,Momente!B63*Ergebnisse!$D$5*Ergebnisse!$D$4)</f>
        <v>959.999999999997</v>
      </c>
      <c r="F63" s="42" t="n">
        <f aca="false">IF(Ergebnisse!$D$7&gt;Ergebnisse!$D$2,0,IF(Momente!H63&lt;=Ergebnisse!$D$7,Momente!A63*(Ergebnisse!$D$2-Ergebnisse!$D$7)*Ergebnisse!$D$6,Momente!B63*Ergebnisse!$D$7*Ergebnisse!$D$6))</f>
        <v>3857.14285714285</v>
      </c>
      <c r="G63" s="42" t="n">
        <f aca="false">Momente!C63+Momente!E63+Momente!F63</f>
        <v>44873.2628571428</v>
      </c>
      <c r="H63" s="45" t="n">
        <f aca="false">Ergebnisse!$D$2/70+Momente!H62</f>
        <v>8.10000000000001</v>
      </c>
    </row>
    <row r="64" customFormat="false" ht="9" hidden="false" customHeight="true" outlineLevel="0" collapsed="false">
      <c r="A64" s="42" t="n">
        <f aca="false">H64/Ergebnisse!$D$2</f>
        <v>0.785714285714287</v>
      </c>
      <c r="B64" s="42" t="n">
        <f aca="false">(Ergebnisse!$D$2-H64)/Ergebnisse!$D$2</f>
        <v>0.214285714285713</v>
      </c>
      <c r="C64" s="42" t="n">
        <f aca="false">A64*B64*Ergebnisse!$D$3*POWER(Ergebnisse!$D$2,2)/2</f>
        <v>38248.0312499999</v>
      </c>
      <c r="D64" s="43"/>
      <c r="E64" s="42" t="n">
        <f aca="false">IF(H64&lt;=Ergebnisse!$D$5,Momente!A64*(Ergebnisse!$D$2-Ergebnisse!$D$5)*Ergebnisse!$D$4,Momente!B64*Ergebnisse!$D$5*Ergebnisse!$D$4)</f>
        <v>899.999999999996</v>
      </c>
      <c r="F64" s="42" t="n">
        <f aca="false">IF(Ergebnisse!$D$7&gt;Ergebnisse!$D$2,0,IF(Momente!H64&lt;=Ergebnisse!$D$7,Momente!A64*(Ergebnisse!$D$2-Ergebnisse!$D$7)*Ergebnisse!$D$6,Momente!B64*Ergebnisse!$D$7*Ergebnisse!$D$6))</f>
        <v>3928.57142857142</v>
      </c>
      <c r="G64" s="42" t="n">
        <f aca="false">Momente!C64+Momente!E64+Momente!F64</f>
        <v>43076.6026785713</v>
      </c>
      <c r="H64" s="45" t="n">
        <f aca="false">Ergebnisse!$D$2/70+Momente!H63</f>
        <v>8.25000000000001</v>
      </c>
    </row>
    <row r="65" customFormat="false" ht="9" hidden="false" customHeight="true" outlineLevel="0" collapsed="false">
      <c r="A65" s="42" t="n">
        <f aca="false">H65/Ergebnisse!$D$2</f>
        <v>0.800000000000001</v>
      </c>
      <c r="B65" s="42" t="n">
        <f aca="false">(Ergebnisse!$D$2-H65)/Ergebnisse!$D$2</f>
        <v>0.199999999999999</v>
      </c>
      <c r="C65" s="42" t="n">
        <f aca="false">A65*B65*Ergebnisse!$D$3*POWER(Ergebnisse!$D$2,2)/2</f>
        <v>36347.2199999999</v>
      </c>
      <c r="D65" s="43"/>
      <c r="E65" s="42" t="n">
        <f aca="false">IF(H65&lt;=Ergebnisse!$D$5,Momente!A65*(Ergebnisse!$D$2-Ergebnisse!$D$5)*Ergebnisse!$D$4,Momente!B65*Ergebnisse!$D$5*Ergebnisse!$D$4)</f>
        <v>839.999999999996</v>
      </c>
      <c r="F65" s="42" t="n">
        <f aca="false">IF(Ergebnisse!$D$7&gt;Ergebnisse!$D$2,0,IF(Momente!H65&lt;=Ergebnisse!$D$7,Momente!A65*(Ergebnisse!$D$2-Ergebnisse!$D$7)*Ergebnisse!$D$6,Momente!B65*Ergebnisse!$D$7*Ergebnisse!$D$6))</f>
        <v>3999.99999999999</v>
      </c>
      <c r="G65" s="42" t="n">
        <f aca="false">Momente!C65+Momente!E65+Momente!F65</f>
        <v>41187.2199999999</v>
      </c>
      <c r="H65" s="45" t="n">
        <f aca="false">Ergebnisse!$D$2/70+Momente!H64</f>
        <v>8.40000000000001</v>
      </c>
    </row>
    <row r="66" customFormat="false" ht="9" hidden="false" customHeight="true" outlineLevel="0" collapsed="false">
      <c r="A66" s="42" t="n">
        <f aca="false">H66/Ergebnisse!$D$2</f>
        <v>0.814285714285715</v>
      </c>
      <c r="B66" s="42" t="n">
        <f aca="false">(Ergebnisse!$D$2-H66)/Ergebnisse!$D$2</f>
        <v>0.185714285714285</v>
      </c>
      <c r="C66" s="42" t="n">
        <f aca="false">A66*B66*Ergebnisse!$D$3*POWER(Ergebnisse!$D$2,2)/2</f>
        <v>34353.6862499999</v>
      </c>
      <c r="D66" s="43"/>
      <c r="E66" s="42" t="n">
        <f aca="false">IF(H66&lt;=Ergebnisse!$D$5,Momente!A66*(Ergebnisse!$D$2-Ergebnisse!$D$5)*Ergebnisse!$D$4,Momente!B66*Ergebnisse!$D$5*Ergebnisse!$D$4)</f>
        <v>779.999999999996</v>
      </c>
      <c r="F66" s="42" t="n">
        <f aca="false">IF(Ergebnisse!$D$7&gt;Ergebnisse!$D$2,0,IF(Momente!H66&lt;=Ergebnisse!$D$7,Momente!A66*(Ergebnisse!$D$2-Ergebnisse!$D$7)*Ergebnisse!$D$6,Momente!B66*Ergebnisse!$D$7*Ergebnisse!$D$6))</f>
        <v>4071.42857142856</v>
      </c>
      <c r="G66" s="42" t="n">
        <f aca="false">Momente!C66+Momente!E66+Momente!F66</f>
        <v>39205.1148214284</v>
      </c>
      <c r="H66" s="45" t="n">
        <f aca="false">Ergebnisse!$D$2/70+Momente!H65</f>
        <v>8.55000000000001</v>
      </c>
    </row>
    <row r="67" customFormat="false" ht="9" hidden="false" customHeight="true" outlineLevel="0" collapsed="false">
      <c r="A67" s="42" t="n">
        <f aca="false">H67/Ergebnisse!$D$2</f>
        <v>0.82857142857143</v>
      </c>
      <c r="B67" s="42" t="n">
        <f aca="false">(Ergebnisse!$D$2-H67)/Ergebnisse!$D$2</f>
        <v>0.17142857142857</v>
      </c>
      <c r="C67" s="42" t="n">
        <f aca="false">A67*B67*Ergebnisse!$D$3*POWER(Ergebnisse!$D$2,2)/2</f>
        <v>32267.4299999999</v>
      </c>
      <c r="D67" s="43"/>
      <c r="E67" s="42" t="n">
        <f aca="false">IF(H67&lt;=Ergebnisse!$D$5,Momente!A67*(Ergebnisse!$D$2-Ergebnisse!$D$5)*Ergebnisse!$D$4,Momente!B67*Ergebnisse!$D$5*Ergebnisse!$D$4)</f>
        <v>719.999999999996</v>
      </c>
      <c r="F67" s="42" t="n">
        <f aca="false">IF(Ergebnisse!$D$7&gt;Ergebnisse!$D$2,0,IF(Momente!H67&lt;=Ergebnisse!$D$7,Momente!A67*(Ergebnisse!$D$2-Ergebnisse!$D$7)*Ergebnisse!$D$6,Momente!B67*Ergebnisse!$D$7*Ergebnisse!$D$6))</f>
        <v>4142.85714285713</v>
      </c>
      <c r="G67" s="42" t="n">
        <f aca="false">Momente!C67+Momente!E67+Momente!F67</f>
        <v>37130.287142857</v>
      </c>
      <c r="H67" s="45" t="n">
        <f aca="false">Ergebnisse!$D$2/70+Momente!H66</f>
        <v>8.70000000000001</v>
      </c>
    </row>
    <row r="68" customFormat="false" ht="9" hidden="false" customHeight="true" outlineLevel="0" collapsed="false">
      <c r="A68" s="42" t="n">
        <f aca="false">H68/Ergebnisse!$D$2</f>
        <v>0.842857142857144</v>
      </c>
      <c r="B68" s="42" t="n">
        <f aca="false">(Ergebnisse!$D$2-H68)/Ergebnisse!$D$2</f>
        <v>0.157142857142856</v>
      </c>
      <c r="C68" s="42" t="n">
        <f aca="false">A68*B68*Ergebnisse!$D$3*POWER(Ergebnisse!$D$2,2)/2</f>
        <v>30088.4512499998</v>
      </c>
      <c r="D68" s="43"/>
      <c r="E68" s="42" t="n">
        <f aca="false">IF(H68&lt;=Ergebnisse!$D$5,Momente!A68*(Ergebnisse!$D$2-Ergebnisse!$D$5)*Ergebnisse!$D$4,Momente!B68*Ergebnisse!$D$5*Ergebnisse!$D$4)</f>
        <v>659.999999999996</v>
      </c>
      <c r="F68" s="42" t="n">
        <f aca="false">IF(Ergebnisse!$D$7&gt;Ergebnisse!$D$2,0,IF(Momente!H68&lt;=Ergebnisse!$D$7,Momente!A68*(Ergebnisse!$D$2-Ergebnisse!$D$7)*Ergebnisse!$D$6,Momente!B68*Ergebnisse!$D$7*Ergebnisse!$D$6))</f>
        <v>4214.2857142857</v>
      </c>
      <c r="G68" s="42" t="n">
        <f aca="false">Momente!C68+Momente!E68+Momente!F68</f>
        <v>34962.7369642855</v>
      </c>
      <c r="H68" s="45" t="n">
        <f aca="false">Ergebnisse!$D$2/70+Momente!H67</f>
        <v>8.85000000000001</v>
      </c>
    </row>
    <row r="69" customFormat="false" ht="9" hidden="false" customHeight="true" outlineLevel="0" collapsed="false">
      <c r="A69" s="42" t="n">
        <f aca="false">H69/Ergebnisse!$D$2</f>
        <v>0.857142857142858</v>
      </c>
      <c r="B69" s="42" t="n">
        <f aca="false">(Ergebnisse!$D$2-H69)/Ergebnisse!$D$2</f>
        <v>0.142857142857142</v>
      </c>
      <c r="C69" s="42" t="n">
        <f aca="false">A69*B69*Ergebnisse!$D$3*POWER(Ergebnisse!$D$2,2)/2</f>
        <v>27816.7499999998</v>
      </c>
      <c r="D69" s="43"/>
      <c r="E69" s="42" t="n">
        <f aca="false">IF(H69&lt;=Ergebnisse!$D$5,Momente!A69*(Ergebnisse!$D$2-Ergebnisse!$D$5)*Ergebnisse!$D$4,Momente!B69*Ergebnisse!$D$5*Ergebnisse!$D$4)</f>
        <v>599.999999999996</v>
      </c>
      <c r="F69" s="42" t="n">
        <f aca="false">IF(Ergebnisse!$D$7&gt;Ergebnisse!$D$2,0,IF(Momente!H69&lt;=Ergebnisse!$D$7,Momente!A69*(Ergebnisse!$D$2-Ergebnisse!$D$7)*Ergebnisse!$D$6,Momente!B69*Ergebnisse!$D$7*Ergebnisse!$D$6))</f>
        <v>4285.71428571428</v>
      </c>
      <c r="G69" s="42" t="n">
        <f aca="false">Momente!C69+Momente!E69+Momente!F69</f>
        <v>32702.4642857141</v>
      </c>
      <c r="H69" s="45" t="n">
        <f aca="false">Ergebnisse!$D$2/70+Momente!H68</f>
        <v>9.00000000000001</v>
      </c>
    </row>
    <row r="70" customFormat="false" ht="9" hidden="false" customHeight="true" outlineLevel="0" collapsed="false">
      <c r="A70" s="42" t="n">
        <f aca="false">H70/Ergebnisse!$D$2</f>
        <v>0.871428571428572</v>
      </c>
      <c r="B70" s="42" t="n">
        <f aca="false">(Ergebnisse!$D$2-H70)/Ergebnisse!$D$2</f>
        <v>0.128571428571428</v>
      </c>
      <c r="C70" s="42" t="n">
        <f aca="false">A70*B70*Ergebnisse!$D$3*POWER(Ergebnisse!$D$2,2)/2</f>
        <v>25452.3262499998</v>
      </c>
      <c r="D70" s="43"/>
      <c r="E70" s="42" t="n">
        <f aca="false">IF(H70&lt;=Ergebnisse!$D$5,Momente!A70*(Ergebnisse!$D$2-Ergebnisse!$D$5)*Ergebnisse!$D$4,Momente!B70*Ergebnisse!$D$5*Ergebnisse!$D$4)</f>
        <v>539.999999999996</v>
      </c>
      <c r="F70" s="42" t="n">
        <f aca="false">IF(Ergebnisse!$D$7&gt;Ergebnisse!$D$2,0,IF(Momente!H70&lt;=Ergebnisse!$D$7,Momente!A70*(Ergebnisse!$D$2-Ergebnisse!$D$7)*Ergebnisse!$D$6,Momente!B70*Ergebnisse!$D$7*Ergebnisse!$D$6))</f>
        <v>4357.14285714285</v>
      </c>
      <c r="G70" s="42" t="n">
        <f aca="false">Momente!C70+Momente!E70+Momente!F70</f>
        <v>30349.4691071427</v>
      </c>
      <c r="H70" s="45" t="n">
        <f aca="false">Ergebnisse!$D$2/70+Momente!H69</f>
        <v>9.15000000000001</v>
      </c>
    </row>
    <row r="71" customFormat="false" ht="9" hidden="false" customHeight="true" outlineLevel="0" collapsed="false">
      <c r="A71" s="42" t="n">
        <f aca="false">H71/Ergebnisse!$D$2</f>
        <v>0.885714285714287</v>
      </c>
      <c r="B71" s="42" t="n">
        <f aca="false">(Ergebnisse!$D$2-H71)/Ergebnisse!$D$2</f>
        <v>0.114285714285713</v>
      </c>
      <c r="C71" s="42" t="n">
        <f aca="false">A71*B71*Ergebnisse!$D$3*POWER(Ergebnisse!$D$2,2)/2</f>
        <v>22995.1799999998</v>
      </c>
      <c r="D71" s="43"/>
      <c r="E71" s="42" t="n">
        <f aca="false">IF(H71&lt;=Ergebnisse!$D$5,Momente!A71*(Ergebnisse!$D$2-Ergebnisse!$D$5)*Ergebnisse!$D$4,Momente!B71*Ergebnisse!$D$5*Ergebnisse!$D$4)</f>
        <v>479.999999999995</v>
      </c>
      <c r="F71" s="42" t="n">
        <f aca="false">IF(Ergebnisse!$D$7&gt;Ergebnisse!$D$2,0,IF(Momente!H71&lt;=Ergebnisse!$D$7,Momente!A71*(Ergebnisse!$D$2-Ergebnisse!$D$7)*Ergebnisse!$D$6,Momente!B71*Ergebnisse!$D$7*Ergebnisse!$D$6))</f>
        <v>4428.57142857142</v>
      </c>
      <c r="G71" s="42" t="n">
        <f aca="false">Momente!C71+Momente!E71+Momente!F71</f>
        <v>27903.7514285712</v>
      </c>
      <c r="H71" s="45" t="n">
        <f aca="false">Ergebnisse!$D$2/70+Momente!H70</f>
        <v>9.30000000000001</v>
      </c>
    </row>
    <row r="72" customFormat="false" ht="9" hidden="false" customHeight="true" outlineLevel="0" collapsed="false">
      <c r="A72" s="42" t="n">
        <f aca="false">H72/Ergebnisse!$D$2</f>
        <v>0.900000000000001</v>
      </c>
      <c r="B72" s="42" t="n">
        <f aca="false">(Ergebnisse!$D$2-H72)/Ergebnisse!$D$2</f>
        <v>0.0999999999999989</v>
      </c>
      <c r="C72" s="42" t="n">
        <f aca="false">A72*B72*Ergebnisse!$D$3*POWER(Ergebnisse!$D$2,2)/2</f>
        <v>20445.3112499998</v>
      </c>
      <c r="D72" s="43"/>
      <c r="E72" s="42" t="n">
        <f aca="false">IF(H72&lt;=Ergebnisse!$D$5,Momente!A72*(Ergebnisse!$D$2-Ergebnisse!$D$5)*Ergebnisse!$D$4,Momente!B72*Ergebnisse!$D$5*Ergebnisse!$D$4)</f>
        <v>419.999999999995</v>
      </c>
      <c r="F72" s="42" t="n">
        <f aca="false">IF(Ergebnisse!$D$7&gt;Ergebnisse!$D$2,0,IF(Momente!H72&lt;=Ergebnisse!$D$7,Momente!A72*(Ergebnisse!$D$2-Ergebnisse!$D$7)*Ergebnisse!$D$6,Momente!B72*Ergebnisse!$D$7*Ergebnisse!$D$6))</f>
        <v>4499.99999999999</v>
      </c>
      <c r="G72" s="42" t="n">
        <f aca="false">Momente!C72+Momente!E72+Momente!F72</f>
        <v>25365.3112499998</v>
      </c>
      <c r="H72" s="45" t="n">
        <f aca="false">Ergebnisse!$D$2/70+Momente!H71</f>
        <v>9.45000000000001</v>
      </c>
    </row>
    <row r="73" customFormat="false" ht="9" hidden="false" customHeight="true" outlineLevel="0" collapsed="false">
      <c r="A73" s="42" t="n">
        <f aca="false">H73/Ergebnisse!$D$2</f>
        <v>0.914285714285716</v>
      </c>
      <c r="B73" s="42" t="n">
        <f aca="false">(Ergebnisse!$D$2-H73)/Ergebnisse!$D$2</f>
        <v>0.0857142857142846</v>
      </c>
      <c r="C73" s="42" t="n">
        <f aca="false">A73*B73*Ergebnisse!$D$3*POWER(Ergebnisse!$D$2,2)/2</f>
        <v>17802.7199999998</v>
      </c>
      <c r="D73" s="43"/>
      <c r="E73" s="42" t="n">
        <f aca="false">IF(H73&lt;=Ergebnisse!$D$5,Momente!A73*(Ergebnisse!$D$2-Ergebnisse!$D$5)*Ergebnisse!$D$4,Momente!B73*Ergebnisse!$D$5*Ergebnisse!$D$4)</f>
        <v>359.999999999995</v>
      </c>
      <c r="F73" s="42" t="n">
        <f aca="false">IF(Ergebnisse!$D$7&gt;Ergebnisse!$D$2,0,IF(Momente!H73&lt;=Ergebnisse!$D$7,Momente!A73*(Ergebnisse!$D$2-Ergebnisse!$D$7)*Ergebnisse!$D$6,Momente!B73*Ergebnisse!$D$7*Ergebnisse!$D$6))</f>
        <v>4571.42857142856</v>
      </c>
      <c r="G73" s="42" t="n">
        <f aca="false">Momente!C73+Momente!E73+Momente!F73</f>
        <v>22734.1485714283</v>
      </c>
      <c r="H73" s="45" t="n">
        <f aca="false">Ergebnisse!$D$2/70+Momente!H72</f>
        <v>9.60000000000001</v>
      </c>
    </row>
    <row r="74" customFormat="false" ht="9" hidden="false" customHeight="true" outlineLevel="0" collapsed="false">
      <c r="A74" s="42" t="n">
        <f aca="false">H74/Ergebnisse!$D$2</f>
        <v>0.92857142857143</v>
      </c>
      <c r="B74" s="42" t="n">
        <f aca="false">(Ergebnisse!$D$2-H74)/Ergebnisse!$D$2</f>
        <v>0.0714285714285702</v>
      </c>
      <c r="C74" s="42" t="n">
        <f aca="false">A74*B74*Ergebnisse!$D$3*POWER(Ergebnisse!$D$2,2)/2</f>
        <v>15067.4062499998</v>
      </c>
      <c r="D74" s="43"/>
      <c r="E74" s="42" t="n">
        <f aca="false">IF(H74&lt;=Ergebnisse!$D$5,Momente!A74*(Ergebnisse!$D$2-Ergebnisse!$D$5)*Ergebnisse!$D$4,Momente!B74*Ergebnisse!$D$5*Ergebnisse!$D$4)</f>
        <v>299.999999999995</v>
      </c>
      <c r="F74" s="42" t="n">
        <f aca="false">IF(Ergebnisse!$D$7&gt;Ergebnisse!$D$2,0,IF(Momente!H74&lt;=Ergebnisse!$D$7,Momente!A74*(Ergebnisse!$D$2-Ergebnisse!$D$7)*Ergebnisse!$D$6,Momente!B74*Ergebnisse!$D$7*Ergebnisse!$D$6))</f>
        <v>4642.85714285713</v>
      </c>
      <c r="G74" s="42" t="n">
        <f aca="false">Momente!C74+Momente!E74+Momente!F74</f>
        <v>20010.2633928569</v>
      </c>
      <c r="H74" s="45" t="n">
        <f aca="false">Ergebnisse!$D$2/70+Momente!H73</f>
        <v>9.75000000000001</v>
      </c>
    </row>
    <row r="75" customFormat="false" ht="9" hidden="false" customHeight="true" outlineLevel="0" collapsed="false">
      <c r="A75" s="42" t="n">
        <f aca="false">H75/Ergebnisse!$D$2</f>
        <v>0.942857142857144</v>
      </c>
      <c r="B75" s="42" t="n">
        <f aca="false">(Ergebnisse!$D$2-H75)/Ergebnisse!$D$2</f>
        <v>0.0571428571428559</v>
      </c>
      <c r="C75" s="42" t="n">
        <f aca="false">A75*B75*Ergebnisse!$D$3*POWER(Ergebnisse!$D$2,2)/2</f>
        <v>12239.3699999998</v>
      </c>
      <c r="D75" s="43"/>
      <c r="E75" s="42" t="n">
        <f aca="false">IF(H75&lt;=Ergebnisse!$D$5,Momente!A75*(Ergebnisse!$D$2-Ergebnisse!$D$5)*Ergebnisse!$D$4,Momente!B75*Ergebnisse!$D$5*Ergebnisse!$D$4)</f>
        <v>239.999999999995</v>
      </c>
      <c r="F75" s="42" t="n">
        <f aca="false">IF(Ergebnisse!$D$7&gt;Ergebnisse!$D$2,0,IF(Momente!H75&lt;=Ergebnisse!$D$7,Momente!A75*(Ergebnisse!$D$2-Ergebnisse!$D$7)*Ergebnisse!$D$6,Momente!B75*Ergebnisse!$D$7*Ergebnisse!$D$6))</f>
        <v>4714.2857142857</v>
      </c>
      <c r="G75" s="42" t="n">
        <f aca="false">Momente!C75+Momente!E75+Momente!F75</f>
        <v>17193.6557142855</v>
      </c>
      <c r="H75" s="45" t="n">
        <f aca="false">Ergebnisse!$D$2/70+Momente!H74</f>
        <v>9.90000000000001</v>
      </c>
    </row>
    <row r="76" customFormat="false" ht="9" hidden="false" customHeight="true" outlineLevel="0" collapsed="false">
      <c r="A76" s="42" t="n">
        <f aca="false">H76/Ergebnisse!$D$2</f>
        <v>0.957142857142858</v>
      </c>
      <c r="B76" s="42" t="n">
        <f aca="false">(Ergebnisse!$D$2-H76)/Ergebnisse!$D$2</f>
        <v>0.0428571428571416</v>
      </c>
      <c r="C76" s="42" t="n">
        <f aca="false">A76*B76*Ergebnisse!$D$3*POWER(Ergebnisse!$D$2,2)/2</f>
        <v>9318.61124999974</v>
      </c>
      <c r="D76" s="43"/>
      <c r="E76" s="42" t="n">
        <f aca="false">IF(H76&lt;=Ergebnisse!$D$5,Momente!A76*(Ergebnisse!$D$2-Ergebnisse!$D$5)*Ergebnisse!$D$4,Momente!B76*Ergebnisse!$D$5*Ergebnisse!$D$4)</f>
        <v>179.999999999995</v>
      </c>
      <c r="F76" s="42" t="n">
        <f aca="false">IF(Ergebnisse!$D$7&gt;Ergebnisse!$D$2,0,IF(Momente!H76&lt;=Ergebnisse!$D$7,Momente!A76*(Ergebnisse!$D$2-Ergebnisse!$D$7)*Ergebnisse!$D$6,Momente!B76*Ergebnisse!$D$7*Ergebnisse!$D$6))</f>
        <v>4785.71428571428</v>
      </c>
      <c r="G76" s="42" t="n">
        <f aca="false">Momente!C76+Momente!E76+Momente!F76</f>
        <v>14284.325535714</v>
      </c>
      <c r="H76" s="45" t="n">
        <f aca="false">Ergebnisse!$D$2/70+Momente!H75</f>
        <v>10.05</v>
      </c>
    </row>
    <row r="77" customFormat="false" ht="9" hidden="false" customHeight="true" outlineLevel="0" collapsed="false">
      <c r="A77" s="42" t="n">
        <f aca="false">H77/Ergebnisse!$D$2</f>
        <v>0.971428571428573</v>
      </c>
      <c r="B77" s="42" t="n">
        <f aca="false">(Ergebnisse!$D$2-H77)/Ergebnisse!$D$2</f>
        <v>0.0285714285714273</v>
      </c>
      <c r="C77" s="42" t="n">
        <f aca="false">A77*B77*Ergebnisse!$D$3*POWER(Ergebnisse!$D$2,2)/2</f>
        <v>6305.12999999973</v>
      </c>
      <c r="D77" s="43"/>
      <c r="E77" s="42" t="n">
        <f aca="false">IF(H77&lt;=Ergebnisse!$D$5,Momente!A77*(Ergebnisse!$D$2-Ergebnisse!$D$5)*Ergebnisse!$D$4,Momente!B77*Ergebnisse!$D$5*Ergebnisse!$D$4)</f>
        <v>119.999999999995</v>
      </c>
      <c r="F77" s="42" t="n">
        <f aca="false">IF(Ergebnisse!$D$7&gt;Ergebnisse!$D$2,0,IF(Momente!H77&lt;=Ergebnisse!$D$7,Momente!A77*(Ergebnisse!$D$2-Ergebnisse!$D$7)*Ergebnisse!$D$6,Momente!B77*Ergebnisse!$D$7*Ergebnisse!$D$6))</f>
        <v>4857.14285714285</v>
      </c>
      <c r="G77" s="42" t="n">
        <f aca="false">Momente!C77+Momente!E77+Momente!F77</f>
        <v>11282.2728571426</v>
      </c>
      <c r="H77" s="45" t="n">
        <f aca="false">Ergebnisse!$D$2/70+Momente!H76</f>
        <v>10.2</v>
      </c>
    </row>
    <row r="78" customFormat="false" ht="9" hidden="false" customHeight="true" outlineLevel="0" collapsed="false">
      <c r="A78" s="42" t="n">
        <f aca="false">H78/Ergebnisse!$D$2</f>
        <v>0.985714285714287</v>
      </c>
      <c r="B78" s="42" t="n">
        <f aca="false">(Ergebnisse!$D$2-H78)/Ergebnisse!$D$2</f>
        <v>0.014285714285713</v>
      </c>
      <c r="C78" s="42" t="n">
        <f aca="false">A78*B78*Ergebnisse!$D$3*POWER(Ergebnisse!$D$2,2)/2</f>
        <v>3198.92624999971</v>
      </c>
      <c r="D78" s="43"/>
      <c r="E78" s="42" t="n">
        <f aca="false">IF(H78&lt;=Ergebnisse!$D$5,Momente!A78*(Ergebnisse!$D$2-Ergebnisse!$D$5)*Ergebnisse!$D$4,Momente!B78*Ergebnisse!$D$5*Ergebnisse!$D$4)</f>
        <v>59.9999999999945</v>
      </c>
      <c r="F78" s="42" t="n">
        <f aca="false">IF(Ergebnisse!$D$7&gt;Ergebnisse!$D$2,0,IF(Momente!H78&lt;=Ergebnisse!$D$7,Momente!A78*(Ergebnisse!$D$2-Ergebnisse!$D$7)*Ergebnisse!$D$6,Momente!B78*Ergebnisse!$D$7*Ergebnisse!$D$6))</f>
        <v>4928.57142857142</v>
      </c>
      <c r="G78" s="42" t="n">
        <f aca="false">Momente!C78+Momente!E78+Momente!F78</f>
        <v>8187.49767857112</v>
      </c>
      <c r="H78" s="45" t="n">
        <f aca="false">Ergebnisse!$D$2/70+Momente!H77</f>
        <v>10.35</v>
      </c>
    </row>
    <row r="79" customFormat="false" ht="9" hidden="false" customHeight="true" outlineLevel="0" collapsed="false">
      <c r="A79" s="42" t="n">
        <f aca="false">H79/Ergebnisse!$D$2</f>
        <v>1</v>
      </c>
      <c r="B79" s="42" t="n">
        <f aca="false">(Ergebnisse!$D$2-H79)/Ergebnisse!$D$2</f>
        <v>0</v>
      </c>
      <c r="C79" s="42" t="n">
        <f aca="false">A79*B79*Ergebnisse!$D$3*POWER(Ergebnisse!$D$2,2)/2</f>
        <v>0</v>
      </c>
      <c r="D79" s="43"/>
      <c r="E79" s="42" t="n">
        <f aca="false">IF(H79&lt;=Ergebnisse!$D$5,Momente!A79*(Ergebnisse!$D$2-Ergebnisse!$D$5)*Ergebnisse!$D$4,Momente!B79*Ergebnisse!$D$5*Ergebnisse!$D$4)</f>
        <v>0</v>
      </c>
      <c r="F79" s="42" t="n">
        <f aca="false">IF(Ergebnisse!$D$7&gt;Ergebnisse!$D$2,0,IF(Momente!H79&lt;=Ergebnisse!$D$7,Momente!A79*(Ergebnisse!$D$2-Ergebnisse!$D$7)*Ergebnisse!$D$6,Momente!B79*Ergebnisse!$D$7*Ergebnisse!$D$6))</f>
        <v>0</v>
      </c>
      <c r="G79" s="42" t="n">
        <f aca="false">Momente!C79+Momente!E79+Momente!F79</f>
        <v>0</v>
      </c>
      <c r="H79" s="45" t="n">
        <f aca="false">Ergebnisse!$D$2/70+Momente!H78</f>
        <v>10.5</v>
      </c>
    </row>
  </sheetData>
  <sheetProtection sheet="false"/>
  <printOptions headings="false" gridLines="false" gridLinesSet="true" horizontalCentered="false" verticalCentered="false"/>
  <pageMargins left="0.7" right="0.7" top="0.7875" bottom="0.78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&amp;CInformatik 1 
Aufgabe 2</oddHeader>
    <oddFooter>&amp;CJohannes Meinhardt
1232093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</TotalTime>
  <Application>LibreOffice/4.4.1.2$Linux_X86_64 LibreOffice_project/40m0$Build-2</Application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lastPrinted>2013-11-11T09:08:55Z</cp:lastPrint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