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1" name="_xlnm.Print_Area" vbProcedure="false">'Eingabe QS'!$A$1:$I$38</definedName>
    <definedName function="false" hidden="false" localSheetId="0" name="_xlnm.Print_Area" vbProcedure="false">Ergebnisse!$A$1:$I$42</definedName>
    <definedName function="false" hidden="false" localSheetId="2" name="_xlnm.Print_Area" vbProcedure="false">Momente!$C$1:$J$79</definedName>
    <definedName function="false" hidden="false" localSheetId="2" name="_xlnm.Print_Titles" vbProcedure="false">Momente!$1:$8</definedName>
    <definedName function="false" hidden="false" name="Blatt1.Ergebnisse" vbProcedure="false">Ergebnisse!$B$2:$I$5,Ergebnisse!$B$7:$B$21,Ergebnisse!$B$6,Ergebnisse!$B$22:$B$42,Ergebnisse!$C$21:$I$22,Ergebnisse!$I$5:$I$42,Ergebnisse!$C$42:$H$42,Ergebnisse!$C$30:$H$31</definedName>
    <definedName function="false" hidden="false" name="Brückenlänge" vbProcedure="false">Momente!$E$4</definedName>
    <definedName function="false" hidden="false" name="Diagramm" vbProcedure="false">Ergebnisse!$C$32:$H$41</definedName>
    <definedName function="false" hidden="false" name="DruckbereichSeite1" vbProcedure="false">Ergebnisse!$A$1:$I$42</definedName>
    <definedName function="false" hidden="false" name="DruckbereichSeite2" vbProcedure="false">'Eingabe QS'!$A$1:$I$38</definedName>
    <definedName function="false" hidden="false" name="DruckbereichSeite3" vbProcedure="false">Momente!$C$1:$J$79</definedName>
    <definedName function="false" hidden="false" name="EigengewichtAuflast" vbProcedure="false">Momente!$G$4</definedName>
    <definedName function="false" hidden="false" name="Einzellast1" vbProcedure="false">Momente!$H$4</definedName>
    <definedName function="false" hidden="false" name="Einzellast2" vbProcedure="false">Momente!$I$4</definedName>
    <definedName function="false" hidden="false" name="Ergebnisse" vbProcedure="false">Ergebnisse!$C$23:$H$29</definedName>
    <definedName function="false" hidden="false" name="Ergebnisse.QS" vbProcedure="false">'Eingabe QS'!$C$19:$H$25</definedName>
    <definedName function="false" hidden="false" name="Grafik.QS" vbProcedure="false">'Eingabe QS'!$C$28:$H$37</definedName>
    <definedName function="false" hidden="false" name="Nutzereingabe" vbProcedure="false">Ergebnisse!$C$6:$H$20</definedName>
    <definedName function="false" hidden="false" name="Nutzereingabe.QS" vbProcedure="false">'Eingabe QS'!$C$6:$H$16</definedName>
    <definedName function="false" hidden="false" name="Nutzereingabeinformation" vbProcedure="false">Momente!$C$2:$E$4,Momente!$G$2:$I$4</definedName>
    <definedName function="false" hidden="false" name="PositionX1" vbProcedure="false">Momente!$C$4</definedName>
    <definedName function="false" hidden="false" name="PositionX2" vbProcedure="false">Momente!$D$4</definedName>
    <definedName function="false" hidden="false" name="Zwischenwerte" vbProcedure="false">Momente!$B$9:$B$79,Momente!$N$9:$O$79</definedName>
    <definedName function="false" hidden="false" localSheetId="0" name="_xlnm.Print_Area" vbProcedure="false">Ergebnisse!$A$1:$I$42</definedName>
    <definedName function="false" hidden="false" localSheetId="1" name="_xlnm.Print_Area" vbProcedure="false">'Eingabe QS'!$A$1:$I$38</definedName>
    <definedName function="false" hidden="false" localSheetId="2" name="_xlnm.Print_Area" vbProcedure="false">Momente!$C$1:$J$79</definedName>
    <definedName function="false" hidden="false" localSheetId="2" name="_xlnm.Print_Titles" vbProcedure="false">Momente!$1:$8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<sst xmlns="http://schemas.openxmlformats.org/spreadsheetml/2006/main" count="102" uniqueCount="73">
  <si>
    <t>Einfache statische Berechnung eines Einfeldträgers</t>
  </si>
  <si>
    <t>Bitte geben sie folgende Werte ein:</t>
  </si>
  <si>
    <t>Gesamtlänge des Einfeldträgers</t>
  </si>
  <si>
    <t>L=</t>
  </si>
  <si>
    <t>[m]</t>
  </si>
  <si>
    <r>
      <t>Eigengewicht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(Träger)</t>
    </r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</si>
  <si>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</si>
  <si>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</si>
  <si>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Auflast p</t>
    </r>
    <r>
      <rPr>
        <vertAlign val="subscript"/>
        <sz val="11"/>
        <color rgb="FF000000"/>
        <rFont val="Calibri"/>
        <family val="2"/>
        <charset val="1"/>
      </rPr>
      <t>z </t>
    </r>
    <r>
      <rPr>
        <sz val="11"/>
        <color rgb="FF000000"/>
        <rFont val="Calibri"/>
        <family val="2"/>
        <charset val="1"/>
      </rPr>
      <t>(Holzbelag)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</si>
  <si>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</si>
  <si>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</si>
  <si>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</si>
  <si>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</si>
  <si>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</si>
  <si>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</si>
  <si>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</si>
  <si>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</si>
  <si>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</si>
  <si>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</si>
  <si>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</si>
  <si>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</si>
  <si>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</si>
  <si>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</si>
  <si>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</si>
  <si>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</si>
  <si>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</si>
  <si>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</si>
  <si>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</si>
  <si>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</si>
  <si>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</si>
  <si>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</si>
  <si>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</si>
  <si>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</si>
  <si>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</si>
  <si>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</si>
  <si>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</si>
  <si>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</si>
  <si>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</si>
  <si>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</si>
  <si>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</si>
  <si>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</si>
  <si>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[kg/m³]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</si>
  <si>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</si>
  <si>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</si>
  <si>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</si>
  <si>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</si>
  <si>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</si>
  <si>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</si>
  <si>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</si>
  <si>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t>                               t</t>
  </si>
  <si>
    <t>y</t>
  </si>
  <si>
    <t>s</t>
  </si>
  <si>
    <t>  h</t>
  </si>
  <si>
    <t> </t>
  </si>
  <si>
    <t>b</t>
  </si>
  <si>
    <r>
      <t>Länge der Brücke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</si>
  <si>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</si>
  <si>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</si>
  <si>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</si>
  <si>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</si>
  <si>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</si>
  <si>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</si>
  <si>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</si>
  <si>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</si>
  <si>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</si>
  <si>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</si>
  <si>
    <t>Position am Träger</t>
  </si>
  <si>
    <t>Prozentanteil Trägerlänge</t>
  </si>
  <si>
    <t>Prozentanteil 1-Trägerlänge</t>
  </si>
  <si>
    <t>Moment Eigengewicht + Auflast</t>
  </si>
  <si>
    <t>Moment Einzellast 1</t>
  </si>
  <si>
    <t>Moment Einzellast 2</t>
  </si>
  <si>
    <t>Moment gesamt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</si>
</sst>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#,##0"/>
    <numFmt numFmtId="167" formatCode="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9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FFFFFF"/>
        <bgColor rgb="FFF2F2F2"/>
      </patternFill>
    </fill>
    <fill>
      <patternFill patternType="solid">
        <fgColor rgb="FFFCD5B5"/>
        <bgColor rgb="FFEBF1DE"/>
      </patternFill>
    </fill>
    <fill>
      <patternFill patternType="solid">
        <fgColor rgb="FF87ADDD"/>
        <bgColor rgb="FF99CCFF"/>
      </patternFill>
    </fill>
    <fill>
      <patternFill patternType="solid">
        <fgColor rgb="FFEBF1DE"/>
        <bgColor rgb="FFF2F2F2"/>
      </patternFill>
    </fill>
    <fill>
      <patternFill patternType="solid">
        <fgColor rgb="FFC6D9F1"/>
        <bgColor rgb="FF99CCFF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tru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3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4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5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3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3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3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3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3" borderId="8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9" fillId="3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10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6" borderId="1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6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64" fontId="0" fillId="6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6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6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7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7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7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true"/>
    </xf>
    <xf numFmtId="165" fontId="0" fillId="0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8">
    <dxf>
      <font>
        <sz val="11"/>
        <color rgb="FF000000"/>
        <name val="Calibri"/>
        <family val="2"/>
        <charset val="1"/>
      </font>
      <fill>
        <patternFill>
          <bgColor rgb="FFC3D69B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3D69B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3D69B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3D69B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3D69B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3D69B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3D69B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C3D69B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78787"/>
      <rgbColor rgb="FF87ADDD"/>
      <rgbColor rgb="FFBE4B48"/>
      <rgbColor rgb="FFEBF1DE"/>
      <rgbColor rgb="FFF2F2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4A7EBB"/>
      <rgbColor rgb="FF33CCCC"/>
      <rgbColor rgb="FF98B855"/>
      <rgbColor rgb="FFFFCC00"/>
      <rgbColor rgb="FFFF99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momente!$G$7</c:f>
              <c:strCache>
                <c:ptCount val="1"/>
                <c:pt idx="0">
                  <c:v>Moment Eigengewicht + Auflast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momente!$C$9:$C$79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momente!$G$9:$G$79</c:f>
              <c:numCache>
                <c:formatCode>General</c:formatCode>
                <c:ptCount val="71"/>
                <c:pt idx="0">
                  <c:v>0</c:v>
                </c:pt>
                <c:pt idx="1">
                  <c:v>3441.3103125</c:v>
                </c:pt>
                <c:pt idx="2">
                  <c:v>6782.8725</c:v>
                </c:pt>
                <c:pt idx="3">
                  <c:v>10024.6865625</c:v>
                </c:pt>
                <c:pt idx="4">
                  <c:v>13166.7525</c:v>
                </c:pt>
                <c:pt idx="5">
                  <c:v>16209.0703125</c:v>
                </c:pt>
                <c:pt idx="6">
                  <c:v>19151.64</c:v>
                </c:pt>
                <c:pt idx="7">
                  <c:v>21994.4615625</c:v>
                </c:pt>
                <c:pt idx="8">
                  <c:v>24737.535</c:v>
                </c:pt>
                <c:pt idx="9">
                  <c:v>27380.8603125</c:v>
                </c:pt>
                <c:pt idx="10">
                  <c:v>29924.4375</c:v>
                </c:pt>
                <c:pt idx="11">
                  <c:v>32368.2665625</c:v>
                </c:pt>
                <c:pt idx="12">
                  <c:v>34712.3475</c:v>
                </c:pt>
                <c:pt idx="13">
                  <c:v>36956.6803125</c:v>
                </c:pt>
                <c:pt idx="14">
                  <c:v>39101.265</c:v>
                </c:pt>
                <c:pt idx="15">
                  <c:v>41146.1015625</c:v>
                </c:pt>
                <c:pt idx="16">
                  <c:v>43091.19</c:v>
                </c:pt>
                <c:pt idx="17">
                  <c:v>44936.5303125</c:v>
                </c:pt>
                <c:pt idx="18">
                  <c:v>46682.1225</c:v>
                </c:pt>
                <c:pt idx="19">
                  <c:v>48327.9665625</c:v>
                </c:pt>
                <c:pt idx="20">
                  <c:v>49874.0625</c:v>
                </c:pt>
                <c:pt idx="21">
                  <c:v>51320.4103125</c:v>
                </c:pt>
                <c:pt idx="22">
                  <c:v>52667.01</c:v>
                </c:pt>
                <c:pt idx="23">
                  <c:v>53913.8615625</c:v>
                </c:pt>
                <c:pt idx="24">
                  <c:v>55060.965</c:v>
                </c:pt>
                <c:pt idx="25">
                  <c:v>56108.3203125</c:v>
                </c:pt>
                <c:pt idx="26">
                  <c:v>57055.9275</c:v>
                </c:pt>
                <c:pt idx="27">
                  <c:v>57903.7865625</c:v>
                </c:pt>
                <c:pt idx="28">
                  <c:v>58651.8975</c:v>
                </c:pt>
                <c:pt idx="29">
                  <c:v>59300.2603125</c:v>
                </c:pt>
                <c:pt idx="30">
                  <c:v>59848.875</c:v>
                </c:pt>
                <c:pt idx="31">
                  <c:v>60297.7415625</c:v>
                </c:pt>
                <c:pt idx="32">
                  <c:v>60646.86</c:v>
                </c:pt>
                <c:pt idx="33">
                  <c:v>60896.2303125</c:v>
                </c:pt>
                <c:pt idx="34">
                  <c:v>61045.8525</c:v>
                </c:pt>
                <c:pt idx="35">
                  <c:v>61095.7265625</c:v>
                </c:pt>
                <c:pt idx="36">
                  <c:v>61045.8525</c:v>
                </c:pt>
                <c:pt idx="37">
                  <c:v>60896.2303125</c:v>
                </c:pt>
                <c:pt idx="38">
                  <c:v>60646.86</c:v>
                </c:pt>
                <c:pt idx="39">
                  <c:v>60297.7415625</c:v>
                </c:pt>
                <c:pt idx="40">
                  <c:v>59848.875</c:v>
                </c:pt>
                <c:pt idx="41">
                  <c:v>59300.2603125</c:v>
                </c:pt>
                <c:pt idx="42">
                  <c:v>58651.8975</c:v>
                </c:pt>
                <c:pt idx="43">
                  <c:v>57903.7865625</c:v>
                </c:pt>
                <c:pt idx="44">
                  <c:v>57055.9275</c:v>
                </c:pt>
                <c:pt idx="45">
                  <c:v>56108.3203125</c:v>
                </c:pt>
                <c:pt idx="46">
                  <c:v>55060.965</c:v>
                </c:pt>
                <c:pt idx="47">
                  <c:v>53913.8615625</c:v>
                </c:pt>
                <c:pt idx="48">
                  <c:v>52667.01</c:v>
                </c:pt>
                <c:pt idx="49">
                  <c:v>51320.4103125</c:v>
                </c:pt>
                <c:pt idx="50">
                  <c:v>49874.0625</c:v>
                </c:pt>
                <c:pt idx="51">
                  <c:v>48327.9665625</c:v>
                </c:pt>
                <c:pt idx="52">
                  <c:v>46682.1225</c:v>
                </c:pt>
                <c:pt idx="53">
                  <c:v>44936.5303125</c:v>
                </c:pt>
                <c:pt idx="54">
                  <c:v>43091.19</c:v>
                </c:pt>
                <c:pt idx="55">
                  <c:v>41146.1015625</c:v>
                </c:pt>
                <c:pt idx="56">
                  <c:v>39101.265</c:v>
                </c:pt>
                <c:pt idx="57">
                  <c:v>36956.6803125</c:v>
                </c:pt>
                <c:pt idx="58">
                  <c:v>34712.3475</c:v>
                </c:pt>
                <c:pt idx="59">
                  <c:v>32368.2665625</c:v>
                </c:pt>
                <c:pt idx="60">
                  <c:v>29924.4375</c:v>
                </c:pt>
                <c:pt idx="61">
                  <c:v>27380.8603125</c:v>
                </c:pt>
                <c:pt idx="62">
                  <c:v>24737.535</c:v>
                </c:pt>
                <c:pt idx="63">
                  <c:v>21994.4615625</c:v>
                </c:pt>
                <c:pt idx="64">
                  <c:v>19151.64</c:v>
                </c:pt>
                <c:pt idx="65">
                  <c:v>16209.0703125</c:v>
                </c:pt>
                <c:pt idx="66">
                  <c:v>13166.7525</c:v>
                </c:pt>
                <c:pt idx="67">
                  <c:v>10024.6865625</c:v>
                </c:pt>
                <c:pt idx="68">
                  <c:v>6782.87250000002</c:v>
                </c:pt>
                <c:pt idx="69">
                  <c:v>3441.31031250001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momente!$H$7</c:f>
              <c:strCache>
                <c:ptCount val="1"/>
                <c:pt idx="0">
                  <c:v>Moment Einzellast 1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momente!$C$9:$C$79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momente!$H$9:$H$79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960</c:v>
                </c:pt>
                <c:pt idx="55">
                  <c:v>900</c:v>
                </c:pt>
                <c:pt idx="56">
                  <c:v>840</c:v>
                </c:pt>
                <c:pt idx="57">
                  <c:v>780</c:v>
                </c:pt>
                <c:pt idx="58">
                  <c:v>720</c:v>
                </c:pt>
                <c:pt idx="59">
                  <c:v>660</c:v>
                </c:pt>
                <c:pt idx="60">
                  <c:v>600</c:v>
                </c:pt>
                <c:pt idx="61">
                  <c:v>540</c:v>
                </c:pt>
                <c:pt idx="62">
                  <c:v>480</c:v>
                </c:pt>
                <c:pt idx="63">
                  <c:v>420</c:v>
                </c:pt>
                <c:pt idx="64">
                  <c:v>360</c:v>
                </c:pt>
                <c:pt idx="65">
                  <c:v>300</c:v>
                </c:pt>
                <c:pt idx="66">
                  <c:v>240</c:v>
                </c:pt>
                <c:pt idx="67">
                  <c:v>180</c:v>
                </c:pt>
                <c:pt idx="68">
                  <c:v>120</c:v>
                </c:pt>
                <c:pt idx="69">
                  <c:v>60.0000000000001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momente!$I$7</c:f>
              <c:strCache>
                <c:ptCount val="1"/>
                <c:pt idx="0">
                  <c:v>Moment Einzellast 2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momente!$C$9:$C$79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momente!$I$9:$I$79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999.999999999997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</c:v>
                </c:pt>
                <c:pt idx="46">
                  <c:v>3285.71428571427</c:v>
                </c:pt>
                <c:pt idx="47">
                  <c:v>3357.14285714284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3785.71428571427</c:v>
                </c:pt>
                <c:pt idx="54">
                  <c:v>3857.14285714284</c:v>
                </c:pt>
                <c:pt idx="55">
                  <c:v>3928.57142857141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4285.71428571427</c:v>
                </c:pt>
                <c:pt idx="61">
                  <c:v>4357.14285714284</c:v>
                </c:pt>
                <c:pt idx="62">
                  <c:v>4428.57142857141</c:v>
                </c:pt>
                <c:pt idx="63">
                  <c:v>4499.99999999998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4785.71428571427</c:v>
                </c:pt>
                <c:pt idx="68">
                  <c:v>4857.14285714284</c:v>
                </c:pt>
                <c:pt idx="69">
                  <c:v>4928.57142857141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momente!$J$7</c:f>
              <c:strCache>
                <c:ptCount val="1"/>
                <c:pt idx="0">
                  <c:v>Moment gesamt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momente!$C$9:$C$79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momente!$J$9:$J$79</c:f>
              <c:numCache>
                <c:formatCode>General</c:formatCode>
                <c:ptCount val="71"/>
                <c:pt idx="0">
                  <c:v>0</c:v>
                </c:pt>
                <c:pt idx="1">
                  <c:v>3542.73888392857</c:v>
                </c:pt>
                <c:pt idx="2">
                  <c:v>6985.72964285714</c:v>
                </c:pt>
                <c:pt idx="3">
                  <c:v>10328.9722767857</c:v>
                </c:pt>
                <c:pt idx="4">
                  <c:v>13572.4667857143</c:v>
                </c:pt>
                <c:pt idx="5">
                  <c:v>16716.2131696429</c:v>
                </c:pt>
                <c:pt idx="6">
                  <c:v>19760.2114285714</c:v>
                </c:pt>
                <c:pt idx="7">
                  <c:v>22704.4615625</c:v>
                </c:pt>
                <c:pt idx="8">
                  <c:v>25548.9635714286</c:v>
                </c:pt>
                <c:pt idx="9">
                  <c:v>28293.7174553571</c:v>
                </c:pt>
                <c:pt idx="10">
                  <c:v>30938.7232142857</c:v>
                </c:pt>
                <c:pt idx="11">
                  <c:v>33483.9808482143</c:v>
                </c:pt>
                <c:pt idx="12">
                  <c:v>35929.4903571429</c:v>
                </c:pt>
                <c:pt idx="13">
                  <c:v>38275.2517410714</c:v>
                </c:pt>
                <c:pt idx="14">
                  <c:v>40521.265</c:v>
                </c:pt>
                <c:pt idx="15">
                  <c:v>42667.5301339286</c:v>
                </c:pt>
                <c:pt idx="16">
                  <c:v>44714.0471428571</c:v>
                </c:pt>
                <c:pt idx="17">
                  <c:v>46660.8160267857</c:v>
                </c:pt>
                <c:pt idx="18">
                  <c:v>48507.8367857143</c:v>
                </c:pt>
                <c:pt idx="19">
                  <c:v>50255.1094196429</c:v>
                </c:pt>
                <c:pt idx="20">
                  <c:v>51902.6339285714</c:v>
                </c:pt>
                <c:pt idx="21">
                  <c:v>53450.4103125</c:v>
                </c:pt>
                <c:pt idx="22">
                  <c:v>54898.4385714286</c:v>
                </c:pt>
                <c:pt idx="23">
                  <c:v>56246.7187053571</c:v>
                </c:pt>
                <c:pt idx="24">
                  <c:v>57495.2507142857</c:v>
                </c:pt>
                <c:pt idx="25">
                  <c:v>58644.0345982143</c:v>
                </c:pt>
                <c:pt idx="26">
                  <c:v>59693.0703571428</c:v>
                </c:pt>
                <c:pt idx="27">
                  <c:v>60642.3579910714</c:v>
                </c:pt>
                <c:pt idx="28">
                  <c:v>61491.8975</c:v>
                </c:pt>
                <c:pt idx="29">
                  <c:v>62241.6888839286</c:v>
                </c:pt>
                <c:pt idx="30">
                  <c:v>62891.7321428571</c:v>
                </c:pt>
                <c:pt idx="31">
                  <c:v>63442.0272767857</c:v>
                </c:pt>
                <c:pt idx="32">
                  <c:v>63892.5742857143</c:v>
                </c:pt>
                <c:pt idx="33">
                  <c:v>64243.3731696429</c:v>
                </c:pt>
                <c:pt idx="34">
                  <c:v>64494.4239285714</c:v>
                </c:pt>
                <c:pt idx="35">
                  <c:v>64645.7265625</c:v>
                </c:pt>
                <c:pt idx="36">
                  <c:v>64697.2810714286</c:v>
                </c:pt>
                <c:pt idx="37">
                  <c:v>64649.0874553571</c:v>
                </c:pt>
                <c:pt idx="38">
                  <c:v>64501.1457142857</c:v>
                </c:pt>
                <c:pt idx="39">
                  <c:v>64253.4558482143</c:v>
                </c:pt>
                <c:pt idx="40">
                  <c:v>63906.0178571428</c:v>
                </c:pt>
                <c:pt idx="41">
                  <c:v>63458.8317410714</c:v>
                </c:pt>
                <c:pt idx="42">
                  <c:v>62911.8975</c:v>
                </c:pt>
                <c:pt idx="43">
                  <c:v>62265.2151339286</c:v>
                </c:pt>
                <c:pt idx="44">
                  <c:v>61518.7846428571</c:v>
                </c:pt>
                <c:pt idx="45">
                  <c:v>60672.6060267857</c:v>
                </c:pt>
                <c:pt idx="46">
                  <c:v>59726.6792857143</c:v>
                </c:pt>
                <c:pt idx="47">
                  <c:v>58651.0044196428</c:v>
                </c:pt>
                <c:pt idx="48">
                  <c:v>57415.5814285714</c:v>
                </c:pt>
                <c:pt idx="49">
                  <c:v>56080.4103125</c:v>
                </c:pt>
                <c:pt idx="50">
                  <c:v>54645.4910714286</c:v>
                </c:pt>
                <c:pt idx="51">
                  <c:v>53110.8237053571</c:v>
                </c:pt>
                <c:pt idx="52">
                  <c:v>51476.4082142857</c:v>
                </c:pt>
                <c:pt idx="53">
                  <c:v>49742.2445982143</c:v>
                </c:pt>
                <c:pt idx="54">
                  <c:v>47908.3328571428</c:v>
                </c:pt>
                <c:pt idx="55">
                  <c:v>45974.6729910714</c:v>
                </c:pt>
                <c:pt idx="56">
                  <c:v>43941.265</c:v>
                </c:pt>
                <c:pt idx="57">
                  <c:v>41808.1088839286</c:v>
                </c:pt>
                <c:pt idx="58">
                  <c:v>39575.2046428571</c:v>
                </c:pt>
                <c:pt idx="59">
                  <c:v>37242.5522767857</c:v>
                </c:pt>
                <c:pt idx="60">
                  <c:v>34810.1517857143</c:v>
                </c:pt>
                <c:pt idx="61">
                  <c:v>32278.0031696428</c:v>
                </c:pt>
                <c:pt idx="62">
                  <c:v>29646.1064285714</c:v>
                </c:pt>
                <c:pt idx="63">
                  <c:v>26914.4615625</c:v>
                </c:pt>
                <c:pt idx="64">
                  <c:v>24083.0685714286</c:v>
                </c:pt>
                <c:pt idx="65">
                  <c:v>21151.9274553571</c:v>
                </c:pt>
                <c:pt idx="66">
                  <c:v>18121.0382142857</c:v>
                </c:pt>
                <c:pt idx="67">
                  <c:v>14990.4008482143</c:v>
                </c:pt>
                <c:pt idx="68">
                  <c:v>11760.0153571429</c:v>
                </c:pt>
                <c:pt idx="69">
                  <c:v>8429.88174107142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39010855"/>
        <c:axId val="7353021"/>
      </c:lineChart>
      <c:catAx>
        <c:axId val="39010855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7353021"/>
        <c:crosses val="autoZero"/>
        <c:auto val="1"/>
        <c:lblAlgn val="ctr"/>
        <c:lblOffset val="100"/>
      </c:catAx>
      <c:valAx>
        <c:axId val="7353021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9010855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27000</xdr:colOff>
      <xdr:row>30</xdr:row>
      <xdr:rowOff>275040</xdr:rowOff>
    </xdr:from>
    <xdr:to>
      <xdr:col>8</xdr:col>
      <xdr:colOff>46800</xdr:colOff>
      <xdr:row>40</xdr:row>
      <xdr:rowOff>1034640</xdr:rowOff>
    </xdr:to>
    <xdr:graphicFrame>
      <xdr:nvGraphicFramePr>
        <xdr:cNvPr id="0" name="Diagramm 1"/>
        <xdr:cNvGraphicFramePr/>
      </xdr:nvGraphicFramePr>
      <xdr:xfrm>
        <a:off x="701280" y="5401080"/>
        <a:ext cx="5689080" cy="26856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1550880</xdr:colOff>
      <xdr:row>28</xdr:row>
      <xdr:rowOff>29160</xdr:rowOff>
    </xdr:from>
    <xdr:to>
      <xdr:col>5</xdr:col>
      <xdr:colOff>31680</xdr:colOff>
      <xdr:row>29</xdr:row>
      <xdr:rowOff>21240</xdr:rowOff>
    </xdr:to>
    <xdr:sp>
      <xdr:nvSpPr>
        <xdr:cNvPr id="1" name="CustomShape 1"/>
        <xdr:cNvSpPr/>
      </xdr:nvSpPr>
      <xdr:spPr>
        <a:xfrm>
          <a:off x="2632680" y="5164920"/>
          <a:ext cx="1471680" cy="190080"/>
        </a:xfrm>
        <a:prstGeom prst="flowChartProcess">
          <a:avLst/>
        </a:prstGeom>
        <a:ln>
          <a:rou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3</xdr:col>
      <xdr:colOff>1550880</xdr:colOff>
      <xdr:row>35</xdr:row>
      <xdr:rowOff>44280</xdr:rowOff>
    </xdr:from>
    <xdr:to>
      <xdr:col>5</xdr:col>
      <xdr:colOff>31680</xdr:colOff>
      <xdr:row>35</xdr:row>
      <xdr:rowOff>204120</xdr:rowOff>
    </xdr:to>
    <xdr:sp>
      <xdr:nvSpPr>
        <xdr:cNvPr id="2" name="CustomShape 1"/>
        <xdr:cNvSpPr/>
      </xdr:nvSpPr>
      <xdr:spPr>
        <a:xfrm>
          <a:off x="2632680" y="6772680"/>
          <a:ext cx="1471680" cy="159840"/>
        </a:xfrm>
        <a:prstGeom prst="flowChartProcess">
          <a:avLst/>
        </a:prstGeom>
        <a:ln>
          <a:rou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3</xdr:col>
      <xdr:colOff>2153160</xdr:colOff>
      <xdr:row>29</xdr:row>
      <xdr:rowOff>36720</xdr:rowOff>
    </xdr:from>
    <xdr:to>
      <xdr:col>4</xdr:col>
      <xdr:colOff>148680</xdr:colOff>
      <xdr:row>35</xdr:row>
      <xdr:rowOff>28800</xdr:rowOff>
    </xdr:to>
    <xdr:sp>
      <xdr:nvSpPr>
        <xdr:cNvPr id="3" name="CustomShape 1"/>
        <xdr:cNvSpPr/>
      </xdr:nvSpPr>
      <xdr:spPr>
        <a:xfrm>
          <a:off x="3234960" y="5370480"/>
          <a:ext cx="229680" cy="1386720"/>
        </a:xfrm>
        <a:prstGeom prst="flowChartProcess">
          <a:avLst/>
        </a:prstGeom>
        <a:ln>
          <a:rou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3</xdr:col>
      <xdr:colOff>2183400</xdr:colOff>
      <xdr:row>28</xdr:row>
      <xdr:rowOff>158760</xdr:rowOff>
    </xdr:from>
    <xdr:to>
      <xdr:col>4</xdr:col>
      <xdr:colOff>118080</xdr:colOff>
      <xdr:row>35</xdr:row>
      <xdr:rowOff>51840</xdr:rowOff>
    </xdr:to>
    <xdr:sp>
      <xdr:nvSpPr>
        <xdr:cNvPr id="4" name="CustomShape 1"/>
        <xdr:cNvSpPr/>
      </xdr:nvSpPr>
      <xdr:spPr>
        <a:xfrm>
          <a:off x="3265200" y="5294520"/>
          <a:ext cx="168840" cy="1485720"/>
        </a:xfrm>
        <a:prstGeom prst="flowChartProcess">
          <a:avLst/>
        </a:prstGeom>
        <a:solidFill>
          <a:schemeClr val="bg1"/>
        </a:solidFill>
        <a:ln>
          <a:round/>
        </a:ln>
        <a:effectLst>
          <a:outerShdw blurRad="40000" dir="5400000" dist="20000" rotWithShape="0">
            <a:srgbClr val="000000">
              <a:alpha val="38000"/>
            </a:srgbClr>
          </a:outerShdw>
        </a:effectLst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/>
      </xdr:style>
    </xdr:sp>
    <xdr:clientData/>
  </xdr:twoCellAnchor>
  <xdr:twoCellAnchor editAs="oneCell">
    <xdr:from>
      <xdr:col>4</xdr:col>
      <xdr:colOff>270720</xdr:colOff>
      <xdr:row>36</xdr:row>
      <xdr:rowOff>67320</xdr:rowOff>
    </xdr:from>
    <xdr:to>
      <xdr:col>5</xdr:col>
      <xdr:colOff>31680</xdr:colOff>
      <xdr:row>36</xdr:row>
      <xdr:rowOff>120240</xdr:rowOff>
    </xdr:to>
    <xdr:sp>
      <xdr:nvSpPr>
        <xdr:cNvPr id="5" name="CustomShape 1"/>
        <xdr:cNvSpPr/>
      </xdr:nvSpPr>
      <xdr:spPr>
        <a:xfrm>
          <a:off x="3586680" y="7123320"/>
          <a:ext cx="517680" cy="52920"/>
        </a:xfrm>
        <a:prstGeom prst="rightArrow">
          <a:avLst>
            <a:gd name="adj1" fmla="val 50000"/>
            <a:gd name="adj2" fmla="val 50000"/>
          </a:avLst>
        </a:prstGeom>
        <a:ln>
          <a:round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3</xdr:col>
      <xdr:colOff>1535040</xdr:colOff>
      <xdr:row>36</xdr:row>
      <xdr:rowOff>74880</xdr:rowOff>
    </xdr:from>
    <xdr:to>
      <xdr:col>3</xdr:col>
      <xdr:colOff>2098440</xdr:colOff>
      <xdr:row>36</xdr:row>
      <xdr:rowOff>120240</xdr:rowOff>
    </xdr:to>
    <xdr:sp>
      <xdr:nvSpPr>
        <xdr:cNvPr id="6" name="CustomShape 1"/>
        <xdr:cNvSpPr/>
      </xdr:nvSpPr>
      <xdr:spPr>
        <a:xfrm flipH="1">
          <a:off x="2616840" y="7130880"/>
          <a:ext cx="563400" cy="45360"/>
        </a:xfrm>
        <a:prstGeom prst="rightArrow">
          <a:avLst>
            <a:gd name="adj1" fmla="val 50000"/>
            <a:gd name="adj2" fmla="val 50000"/>
          </a:avLst>
        </a:prstGeom>
        <a:ln>
          <a:round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5</xdr:col>
      <xdr:colOff>114480</xdr:colOff>
      <xdr:row>33</xdr:row>
      <xdr:rowOff>21600</xdr:rowOff>
    </xdr:from>
    <xdr:to>
      <xdr:col>5</xdr:col>
      <xdr:colOff>163800</xdr:colOff>
      <xdr:row>35</xdr:row>
      <xdr:rowOff>192600</xdr:rowOff>
    </xdr:to>
    <xdr:sp>
      <xdr:nvSpPr>
        <xdr:cNvPr id="7" name="CustomShape 1"/>
        <xdr:cNvSpPr/>
      </xdr:nvSpPr>
      <xdr:spPr>
        <a:xfrm>
          <a:off x="4187160" y="6201360"/>
          <a:ext cx="49320" cy="719640"/>
        </a:xfrm>
        <a:prstGeom prst="rightArrow">
          <a:avLst>
            <a:gd name="adj1" fmla="val 50000"/>
            <a:gd name="adj2" fmla="val 50000"/>
          </a:avLst>
        </a:prstGeom>
        <a:ln>
          <a:round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5</xdr:col>
      <xdr:colOff>118440</xdr:colOff>
      <xdr:row>28</xdr:row>
      <xdr:rowOff>36720</xdr:rowOff>
    </xdr:from>
    <xdr:to>
      <xdr:col>5</xdr:col>
      <xdr:colOff>163800</xdr:colOff>
      <xdr:row>32</xdr:row>
      <xdr:rowOff>13680</xdr:rowOff>
    </xdr:to>
    <xdr:sp>
      <xdr:nvSpPr>
        <xdr:cNvPr id="8" name="CustomShape 1"/>
        <xdr:cNvSpPr/>
      </xdr:nvSpPr>
      <xdr:spPr>
        <a:xfrm flipH="1">
          <a:off x="4191120" y="5172480"/>
          <a:ext cx="45360" cy="769320"/>
        </a:xfrm>
        <a:prstGeom prst="rightArrow">
          <a:avLst>
            <a:gd name="adj1" fmla="val 50000"/>
            <a:gd name="adj2" fmla="val 50000"/>
          </a:avLst>
        </a:prstGeom>
        <a:ln>
          <a:round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3</xdr:col>
      <xdr:colOff>1970280</xdr:colOff>
      <xdr:row>32</xdr:row>
      <xdr:rowOff>143280</xdr:rowOff>
    </xdr:from>
    <xdr:to>
      <xdr:col>3</xdr:col>
      <xdr:colOff>2130120</xdr:colOff>
      <xdr:row>32</xdr:row>
      <xdr:rowOff>196200</xdr:rowOff>
    </xdr:to>
    <xdr:sp>
      <xdr:nvSpPr>
        <xdr:cNvPr id="9" name="CustomShape 1"/>
        <xdr:cNvSpPr/>
      </xdr:nvSpPr>
      <xdr:spPr>
        <a:xfrm>
          <a:off x="3052080" y="6071400"/>
          <a:ext cx="159840" cy="52920"/>
        </a:xfrm>
        <a:prstGeom prst="rightArrow">
          <a:avLst>
            <a:gd name="adj1" fmla="val 50000"/>
            <a:gd name="adj2" fmla="val 50000"/>
          </a:avLst>
        </a:prstGeom>
        <a:ln>
          <a:round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4</xdr:col>
      <xdr:colOff>179280</xdr:colOff>
      <xdr:row>32</xdr:row>
      <xdr:rowOff>143280</xdr:rowOff>
    </xdr:from>
    <xdr:to>
      <xdr:col>4</xdr:col>
      <xdr:colOff>354240</xdr:colOff>
      <xdr:row>32</xdr:row>
      <xdr:rowOff>188640</xdr:rowOff>
    </xdr:to>
    <xdr:sp>
      <xdr:nvSpPr>
        <xdr:cNvPr id="10" name="CustomShape 1"/>
        <xdr:cNvSpPr/>
      </xdr:nvSpPr>
      <xdr:spPr>
        <a:xfrm flipH="1">
          <a:off x="3495240" y="6071400"/>
          <a:ext cx="174960" cy="45360"/>
        </a:xfrm>
        <a:prstGeom prst="rightArrow">
          <a:avLst>
            <a:gd name="adj1" fmla="val 50000"/>
            <a:gd name="adj2" fmla="val 50000"/>
          </a:avLst>
        </a:prstGeom>
        <a:ln>
          <a:round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3</xdr:col>
      <xdr:colOff>1680480</xdr:colOff>
      <xdr:row>29</xdr:row>
      <xdr:rowOff>44280</xdr:rowOff>
    </xdr:from>
    <xdr:to>
      <xdr:col>3</xdr:col>
      <xdr:colOff>1740960</xdr:colOff>
      <xdr:row>29</xdr:row>
      <xdr:rowOff>189000</xdr:rowOff>
    </xdr:to>
    <xdr:sp>
      <xdr:nvSpPr>
        <xdr:cNvPr id="11" name="CustomShape 1"/>
        <xdr:cNvSpPr/>
      </xdr:nvSpPr>
      <xdr:spPr>
        <a:xfrm flipH="1">
          <a:off x="2762280" y="5378040"/>
          <a:ext cx="60480" cy="144720"/>
        </a:xfrm>
        <a:prstGeom prst="rightArrow">
          <a:avLst>
            <a:gd name="adj1" fmla="val 50000"/>
            <a:gd name="adj2" fmla="val 50000"/>
          </a:avLst>
        </a:prstGeom>
        <a:ln>
          <a:round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3</xdr:col>
      <xdr:colOff>1688040</xdr:colOff>
      <xdr:row>27</xdr:row>
      <xdr:rowOff>234720</xdr:rowOff>
    </xdr:from>
    <xdr:to>
      <xdr:col>3</xdr:col>
      <xdr:colOff>1733400</xdr:colOff>
      <xdr:row>28</xdr:row>
      <xdr:rowOff>5760</xdr:rowOff>
    </xdr:to>
    <xdr:sp>
      <xdr:nvSpPr>
        <xdr:cNvPr id="12" name="CustomShape 1"/>
        <xdr:cNvSpPr/>
      </xdr:nvSpPr>
      <xdr:spPr>
        <a:xfrm>
          <a:off x="2769840" y="4981680"/>
          <a:ext cx="45360" cy="159840"/>
        </a:xfrm>
        <a:prstGeom prst="rightArrow">
          <a:avLst>
            <a:gd name="adj1" fmla="val 50000"/>
            <a:gd name="adj2" fmla="val 50000"/>
          </a:avLst>
        </a:prstGeom>
        <a:ln>
          <a:round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3</xdr:col>
      <xdr:colOff>1223280</xdr:colOff>
      <xdr:row>32</xdr:row>
      <xdr:rowOff>165960</xdr:rowOff>
    </xdr:from>
    <xdr:to>
      <xdr:col>3</xdr:col>
      <xdr:colOff>1954800</xdr:colOff>
      <xdr:row>32</xdr:row>
      <xdr:rowOff>165960</xdr:rowOff>
    </xdr:to>
    <xdr:sp>
      <xdr:nvSpPr>
        <xdr:cNvPr id="13" name="Line 1"/>
        <xdr:cNvSpPr/>
      </xdr:nvSpPr>
      <xdr:spPr>
        <a:xfrm>
          <a:off x="2305080" y="6094080"/>
          <a:ext cx="731520" cy="0"/>
        </a:xfrm>
        <a:prstGeom prst="line">
          <a:avLst/>
        </a:prstGeom>
        <a:ln>
          <a:custDash>
            <a:ds d="500000" sp="400000"/>
          </a:custDash>
          <a:round/>
        </a:ln>
      </xdr:spPr>
    </xdr:sp>
    <xdr:clientData/>
  </xdr:twoCellAnchor>
  <xdr:twoCellAnchor editAs="oneCell">
    <xdr:from>
      <xdr:col>4</xdr:col>
      <xdr:colOff>613440</xdr:colOff>
      <xdr:row>32</xdr:row>
      <xdr:rowOff>165960</xdr:rowOff>
    </xdr:from>
    <xdr:to>
      <xdr:col>5</xdr:col>
      <xdr:colOff>49680</xdr:colOff>
      <xdr:row>32</xdr:row>
      <xdr:rowOff>165960</xdr:rowOff>
    </xdr:to>
    <xdr:sp>
      <xdr:nvSpPr>
        <xdr:cNvPr id="14" name="Line 1"/>
        <xdr:cNvSpPr/>
      </xdr:nvSpPr>
      <xdr:spPr>
        <a:xfrm>
          <a:off x="3929400" y="6094080"/>
          <a:ext cx="192960" cy="0"/>
        </a:xfrm>
        <a:prstGeom prst="line">
          <a:avLst/>
        </a:prstGeom>
        <a:ln>
          <a:custDash>
            <a:ds d="500000" sp="400000"/>
          </a:custDash>
          <a:round/>
        </a:ln>
      </xdr:spPr>
    </xdr:sp>
    <xdr:clientData/>
  </xdr:twoCellAnchor>
  <xdr:twoCellAnchor editAs="oneCell">
    <xdr:from>
      <xdr:col>5</xdr:col>
      <xdr:colOff>270720</xdr:colOff>
      <xdr:row>32</xdr:row>
      <xdr:rowOff>165960</xdr:rowOff>
    </xdr:from>
    <xdr:to>
      <xdr:col>6</xdr:col>
      <xdr:colOff>39240</xdr:colOff>
      <xdr:row>32</xdr:row>
      <xdr:rowOff>165960</xdr:rowOff>
    </xdr:to>
    <xdr:sp>
      <xdr:nvSpPr>
        <xdr:cNvPr id="15" name="Line 1"/>
        <xdr:cNvSpPr/>
      </xdr:nvSpPr>
      <xdr:spPr>
        <a:xfrm>
          <a:off x="4343400" y="6094080"/>
          <a:ext cx="525600" cy="0"/>
        </a:xfrm>
        <a:prstGeom prst="line">
          <a:avLst/>
        </a:prstGeom>
        <a:ln>
          <a:custDash>
            <a:ds d="500000" sp="400000"/>
          </a:custDash>
          <a:round/>
        </a:ln>
      </xdr:spPr>
    </xdr:sp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Q4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5.77551020408163" collapsed="true"/>
    <col min="2" max="2" hidden="false" style="0" width="3.78061224489796" collapsed="true"/>
    <col min="3" max="3" hidden="false" style="0" width="5.77551020408163" collapsed="true"/>
    <col min="4" max="4" hidden="false" style="0" width="31.6581632653061" collapsed="true"/>
    <col min="5" max="8" hidden="false" style="0" width="10.7295918367347" collapsed="true"/>
    <col min="9" max="9" hidden="false" style="0" width="3.78061224489796" collapsed="true"/>
    <col min="10" max="1025" hidden="false" style="0" width="10.7295918367347" collapsed="true"/>
  </cols>
  <sheetData>
    <row r="1" customFormat="false" ht="15" hidden="false" customHeight="false" outlineLevel="0" collapsed="false"/>
    <row r="2" customFormat="false" ht="14.4" hidden="false" customHeight="false" outlineLevel="0" collapsed="false">
      <c r="B2" s="1"/>
      <c r="C2" s="2"/>
      <c r="D2" s="2"/>
      <c r="E2" s="2"/>
      <c r="F2" s="2"/>
      <c r="G2" s="2"/>
      <c r="H2" s="2"/>
      <c r="I2" s="3"/>
      <c r="J2"/>
      <c r="Q2" s="4" t="n">
        <v>3.5</v>
      </c>
    </row>
    <row r="3" customFormat="false" ht="18" hidden="false" customHeight="false" outlineLevel="0" collapsed="false">
      <c r="B3" s="5"/>
      <c r="C3" s="6"/>
      <c r="D3" s="6"/>
      <c r="E3" s="7" t="s">
        <v>0</v>
      </c>
      <c r="F3" s="6"/>
      <c r="G3" s="6"/>
      <c r="H3" s="6"/>
      <c r="I3" s="8"/>
      <c r="Q3" s="4" t="n">
        <v>7</v>
      </c>
    </row>
    <row r="4" customFormat="false" ht="14.4" hidden="false" customHeight="false" outlineLevel="0" collapsed="false">
      <c r="B4" s="5"/>
      <c r="C4" s="6"/>
      <c r="D4" s="6"/>
      <c r="E4" s="6"/>
      <c r="F4" s="6"/>
      <c r="G4" s="6"/>
      <c r="H4" s="6"/>
      <c r="I4" s="8"/>
      <c r="Q4" s="4" t="n">
        <v>10.5</v>
      </c>
    </row>
    <row r="5" customFormat="false" ht="22.05" hidden="false" customHeight="true" outlineLevel="0" collapsed="false">
      <c r="B5" s="5"/>
      <c r="C5" s="6"/>
      <c r="D5" s="9" t="s">
        <v>1</v>
      </c>
      <c r="E5" s="6"/>
      <c r="F5" s="6"/>
      <c r="G5" s="6"/>
      <c r="H5" s="6"/>
      <c r="I5" s="8"/>
      <c r="Q5" s="4" t="n">
        <v>14</v>
      </c>
    </row>
    <row r="6" customFormat="false" ht="7.95" hidden="false" customHeight="true" outlineLevel="0" collapsed="false">
      <c r="B6" s="5"/>
      <c r="C6" s="10"/>
      <c r="D6" s="11"/>
      <c r="E6" s="11"/>
      <c r="F6" s="11"/>
      <c r="G6" s="12"/>
      <c r="H6" s="13"/>
      <c r="I6" s="8"/>
      <c r="Q6" s="4"/>
    </row>
    <row r="7" customFormat="false" ht="18" hidden="false" customHeight="true" outlineLevel="0" collapsed="false">
      <c r="B7" s="5"/>
      <c r="C7" s="14"/>
      <c r="D7" s="15" t="s">
        <v>2</v>
      </c>
      <c r="E7" s="15"/>
      <c r="F7" s="16" t="s">
        <v>3</v>
      </c>
      <c r="G7" s="17" t="n">
        <v>10.5</v>
      </c>
      <c r="H7" s="18" t="s">
        <v>4</v>
      </c>
      <c r="I7" s="8"/>
    </row>
    <row r="8" customFormat="false" ht="7.95" hidden="false" customHeight="true" outlineLevel="0" collapsed="false">
      <c r="B8" s="5"/>
      <c r="C8" s="14"/>
      <c r="D8" s="15"/>
      <c r="E8" s="15"/>
      <c r="F8" s="16"/>
      <c r="G8" s="19"/>
      <c r="H8" s="18"/>
      <c r="I8" s="8"/>
    </row>
    <row r="9" customFormat="false" ht="18" hidden="false" customHeight="true" outlineLevel="0" collapsed="false">
      <c r="B9" s="5"/>
      <c r="C9" s="14"/>
      <c r="D9" s="15" t="s">
        <v>5</v>
      </c>
      <c r="E9" s="15"/>
      <c r="F9" s="16" t="s">
        <v>6</v>
      </c>
      <c r="G9" s="17" t="n">
        <f aca="false">IF('Eingabe QS'!G24&lt;&gt;"",'Eingabe QS'!G24,0)</f>
        <v>1433.25</v>
      </c>
      <c r="H9" s="18" t="s">
        <v>7</v>
      </c>
      <c r="I9" s="8"/>
    </row>
    <row r="10" customFormat="false" ht="7.95" hidden="false" customHeight="true" outlineLevel="0" collapsed="false">
      <c r="B10" s="5"/>
      <c r="C10" s="14"/>
      <c r="D10" s="15"/>
      <c r="E10" s="15"/>
      <c r="F10" s="16"/>
      <c r="G10" s="19"/>
      <c r="H10" s="18"/>
      <c r="I10" s="8"/>
    </row>
    <row r="11" customFormat="false" ht="18" hidden="false" customHeight="true" outlineLevel="0" collapsed="false">
      <c r="B11" s="5"/>
      <c r="C11" s="14"/>
      <c r="D11" s="15" t="s">
        <v>8</v>
      </c>
      <c r="E11" s="15"/>
      <c r="F11" s="16" t="s">
        <v>9</v>
      </c>
      <c r="G11" s="17" t="n">
        <v>3000</v>
      </c>
      <c r="H11" s="18" t="s">
        <v>7</v>
      </c>
      <c r="I11" s="8"/>
    </row>
    <row r="12" customFormat="false" ht="7.95" hidden="false" customHeight="true" outlineLevel="0" collapsed="false">
      <c r="B12" s="5"/>
      <c r="C12" s="14"/>
      <c r="D12" s="15"/>
      <c r="E12" s="15"/>
      <c r="F12" s="16"/>
      <c r="G12" s="19"/>
      <c r="H12" s="18"/>
      <c r="I12" s="8"/>
    </row>
    <row r="13" customFormat="false" ht="18" hidden="false" customHeight="true" outlineLevel="0" collapsed="false">
      <c r="B13" s="5"/>
      <c r="C13" s="14"/>
      <c r="D13" s="15" t="s">
        <v>10</v>
      </c>
      <c r="E13" s="15"/>
      <c r="F13" s="16" t="s">
        <v>11</v>
      </c>
      <c r="G13" s="17" t="n">
        <v>600</v>
      </c>
      <c r="H13" s="18" t="s">
        <v>12</v>
      </c>
      <c r="I13" s="8"/>
    </row>
    <row r="14" customFormat="false" ht="7.95" hidden="false" customHeight="true" outlineLevel="0" collapsed="false">
      <c r="B14" s="5"/>
      <c r="C14" s="14"/>
      <c r="D14" s="15"/>
      <c r="E14" s="15"/>
      <c r="F14" s="16"/>
      <c r="G14" s="19"/>
      <c r="H14" s="18"/>
      <c r="I14" s="8"/>
    </row>
    <row r="15" customFormat="false" ht="18" hidden="false" customHeight="true" outlineLevel="0" collapsed="false">
      <c r="B15" s="5"/>
      <c r="C15" s="14"/>
      <c r="D15" s="15" t="s">
        <v>13</v>
      </c>
      <c r="E15" s="15"/>
      <c r="F15" s="16" t="s">
        <v>14</v>
      </c>
      <c r="G15" s="17" t="n">
        <v>7</v>
      </c>
      <c r="H15" s="18" t="s">
        <v>4</v>
      </c>
      <c r="I15" s="8"/>
    </row>
    <row r="16" customFormat="false" ht="7.95" hidden="false" customHeight="true" outlineLevel="0" collapsed="false">
      <c r="B16" s="5"/>
      <c r="C16" s="14"/>
      <c r="D16" s="15"/>
      <c r="E16" s="15"/>
      <c r="F16" s="16"/>
      <c r="G16" s="19"/>
      <c r="H16" s="18"/>
      <c r="I16" s="8"/>
    </row>
    <row r="17" customFormat="false" ht="18" hidden="false" customHeight="true" outlineLevel="0" collapsed="false">
      <c r="B17" s="5"/>
      <c r="C17" s="14"/>
      <c r="D17" s="15" t="s">
        <v>15</v>
      </c>
      <c r="E17" s="15"/>
      <c r="F17" s="16" t="s">
        <v>16</v>
      </c>
      <c r="G17" s="17" t="n">
        <v>50000</v>
      </c>
      <c r="H17" s="18" t="s">
        <v>12</v>
      </c>
      <c r="I17" s="8"/>
    </row>
    <row r="18" customFormat="false" ht="7.95" hidden="false" customHeight="true" outlineLevel="0" collapsed="false">
      <c r="B18" s="5"/>
      <c r="C18" s="14"/>
      <c r="D18" s="15"/>
      <c r="E18" s="15"/>
      <c r="F18" s="16"/>
      <c r="G18" s="19"/>
      <c r="H18" s="18"/>
      <c r="I18" s="8"/>
    </row>
    <row r="19" customFormat="false" ht="18" hidden="false" customHeight="true" outlineLevel="0" collapsed="false">
      <c r="B19" s="5"/>
      <c r="C19" s="14"/>
      <c r="D19" s="15" t="s">
        <v>17</v>
      </c>
      <c r="E19" s="15"/>
      <c r="F19" s="16" t="s">
        <v>18</v>
      </c>
      <c r="G19" s="17" t="n">
        <v>10.4</v>
      </c>
      <c r="H19" s="18" t="s">
        <v>4</v>
      </c>
      <c r="I19" s="8"/>
    </row>
    <row r="20" customFormat="false" ht="7.95" hidden="false" customHeight="true" outlineLevel="0" collapsed="false">
      <c r="B20" s="5"/>
      <c r="C20" s="20"/>
      <c r="D20" s="21"/>
      <c r="E20" s="21"/>
      <c r="F20" s="21"/>
      <c r="G20" s="22"/>
      <c r="H20" s="23"/>
      <c r="I20" s="8"/>
    </row>
    <row r="21" customFormat="false" ht="7.95" hidden="false" customHeight="true" outlineLevel="0" collapsed="false">
      <c r="B21" s="5"/>
      <c r="C21" s="6"/>
      <c r="D21" s="6"/>
      <c r="E21" s="6"/>
      <c r="F21" s="6"/>
      <c r="G21" s="6"/>
      <c r="H21" s="6"/>
      <c r="I21" s="8"/>
    </row>
    <row r="22" customFormat="false" ht="22.05" hidden="false" customHeight="true" outlineLevel="0" collapsed="false">
      <c r="B22" s="5"/>
      <c r="C22" s="6"/>
      <c r="D22" s="9" t="s">
        <v>19</v>
      </c>
      <c r="E22" s="6"/>
      <c r="F22" s="6"/>
      <c r="G22" s="6"/>
      <c r="H22" s="6"/>
      <c r="I22" s="8"/>
    </row>
    <row r="23" customFormat="false" ht="7.95" hidden="false" customHeight="true" outlineLevel="0" collapsed="false">
      <c r="B23" s="5"/>
      <c r="C23" s="10"/>
      <c r="D23" s="11"/>
      <c r="E23" s="11"/>
      <c r="F23" s="11"/>
      <c r="G23" s="12"/>
      <c r="H23" s="13"/>
      <c r="I23" s="8"/>
    </row>
    <row r="24" customFormat="false" ht="18" hidden="false" customHeight="true" outlineLevel="0" collapsed="false">
      <c r="B24" s="5"/>
      <c r="C24" s="14"/>
      <c r="D24" s="15" t="s">
        <v>20</v>
      </c>
      <c r="E24" s="15"/>
      <c r="F24" s="16" t="s">
        <v>21</v>
      </c>
      <c r="G24" s="24" t="n">
        <f aca="false">IF( AND(G7&gt;0,G9&gt;0,G13&gt;0,G15&gt;0,G17&gt;0,G19&gt;0), MAX(Momente!J9:J79),"")</f>
        <v>64697.2810714286</v>
      </c>
      <c r="H24" s="18" t="s">
        <v>22</v>
      </c>
      <c r="I24" s="8"/>
    </row>
    <row r="25" customFormat="false" ht="7.95" hidden="false" customHeight="true" outlineLevel="0" collapsed="false">
      <c r="B25" s="5"/>
      <c r="C25" s="14"/>
      <c r="D25" s="15"/>
      <c r="E25" s="15"/>
      <c r="F25" s="16"/>
      <c r="G25" s="19"/>
      <c r="H25" s="18"/>
      <c r="I25" s="8"/>
    </row>
    <row r="26" customFormat="false" ht="18" hidden="false" customHeight="true" outlineLevel="0" collapsed="false">
      <c r="B26" s="5"/>
      <c r="C26" s="14"/>
      <c r="D26" s="15" t="s">
        <v>23</v>
      </c>
      <c r="E26" s="15"/>
      <c r="F26" s="16" t="s">
        <v>24</v>
      </c>
      <c r="G26" s="24" t="n">
        <f aca="false">IF(AND(G24&gt;0,'Eingabe QS'!G22&gt;0,'Eingabe QS'!G7&gt;0), Ergebnisse!G24/'Eingabe QS'!G22*'Eingabe QS'!G7/2,"")</f>
        <v>25.9742524807572</v>
      </c>
      <c r="H26" s="18" t="s">
        <v>25</v>
      </c>
      <c r="I26" s="8"/>
    </row>
    <row r="27" customFormat="false" ht="7.95" hidden="false" customHeight="true" outlineLevel="0" collapsed="false">
      <c r="B27" s="5"/>
      <c r="C27" s="14"/>
      <c r="D27" s="15"/>
      <c r="E27" s="15"/>
      <c r="F27" s="16"/>
      <c r="G27" s="19"/>
      <c r="H27" s="18"/>
      <c r="I27" s="8"/>
    </row>
    <row r="28" customFormat="false" ht="18" hidden="false" customHeight="true" outlineLevel="0" collapsed="false">
      <c r="B28" s="5"/>
      <c r="C28" s="14"/>
      <c r="D28" s="15" t="s">
        <v>26</v>
      </c>
      <c r="E28" s="15"/>
      <c r="F28" s="16" t="s">
        <v>27</v>
      </c>
      <c r="G28" s="24" t="n">
        <f aca="false">IF(AND(G24&lt;&gt;"",G26&lt;&gt;""), VLOOKUP(G24,Momente!N9:O79,2,0),"")</f>
        <v>5.4</v>
      </c>
      <c r="H28" s="18" t="s">
        <v>4</v>
      </c>
      <c r="I28" s="8"/>
    </row>
    <row r="29" customFormat="false" ht="7.95" hidden="false" customHeight="true" outlineLevel="0" collapsed="false">
      <c r="B29" s="5"/>
      <c r="C29" s="20"/>
      <c r="D29" s="21"/>
      <c r="E29" s="21"/>
      <c r="F29" s="21"/>
      <c r="G29" s="22"/>
      <c r="H29" s="23"/>
      <c r="I29" s="8"/>
    </row>
    <row r="30" customFormat="false" ht="14.4" hidden="false" customHeight="false" outlineLevel="0" collapsed="false">
      <c r="B30" s="5"/>
      <c r="C30" s="6"/>
      <c r="D30" s="6"/>
      <c r="E30" s="6"/>
      <c r="F30" s="6"/>
      <c r="G30" s="6"/>
      <c r="H30" s="6"/>
      <c r="I30" s="8"/>
    </row>
    <row r="31" customFormat="false" ht="22.05" hidden="false" customHeight="true" outlineLevel="0" collapsed="false">
      <c r="B31" s="5"/>
      <c r="C31" s="6"/>
      <c r="D31" s="9" t="s">
        <v>28</v>
      </c>
      <c r="E31" s="6"/>
      <c r="F31" s="6"/>
      <c r="G31" s="6"/>
      <c r="H31" s="6"/>
      <c r="I31" s="8"/>
    </row>
    <row r="32" customFormat="false" ht="14.4" hidden="false" customHeight="false" outlineLevel="0" collapsed="false">
      <c r="B32" s="5"/>
      <c r="C32" s="25"/>
      <c r="D32" s="12"/>
      <c r="E32" s="12"/>
      <c r="F32" s="12"/>
      <c r="G32" s="12"/>
      <c r="H32" s="26"/>
      <c r="I32" s="8"/>
    </row>
    <row r="33" customFormat="false" ht="14.4" hidden="false" customHeight="false" outlineLevel="0" collapsed="false">
      <c r="B33" s="5"/>
      <c r="C33" s="27"/>
      <c r="D33" s="28"/>
      <c r="E33" s="28"/>
      <c r="F33" s="28"/>
      <c r="G33" s="28"/>
      <c r="H33" s="29"/>
      <c r="I33" s="8"/>
    </row>
    <row r="34" customFormat="false" ht="14.4" hidden="false" customHeight="false" outlineLevel="0" collapsed="false">
      <c r="B34" s="5"/>
      <c r="C34" s="27"/>
      <c r="D34" s="28"/>
      <c r="E34" s="28"/>
      <c r="F34" s="28"/>
      <c r="G34" s="28"/>
      <c r="H34" s="29"/>
      <c r="I34" s="8"/>
    </row>
    <row r="35" customFormat="false" ht="14.4" hidden="false" customHeight="false" outlineLevel="0" collapsed="false">
      <c r="B35" s="5"/>
      <c r="C35" s="27"/>
      <c r="D35" s="28"/>
      <c r="E35" s="28"/>
      <c r="F35" s="28"/>
      <c r="G35" s="28"/>
      <c r="H35" s="29"/>
      <c r="I35" s="8"/>
    </row>
    <row r="36" customFormat="false" ht="14.4" hidden="false" customHeight="false" outlineLevel="0" collapsed="false">
      <c r="B36" s="5"/>
      <c r="C36" s="27"/>
      <c r="D36" s="28"/>
      <c r="E36" s="28"/>
      <c r="F36" s="28"/>
      <c r="G36" s="28"/>
      <c r="H36" s="29"/>
      <c r="I36" s="8"/>
    </row>
    <row r="37" customFormat="false" ht="14.4" hidden="false" customHeight="false" outlineLevel="0" collapsed="false">
      <c r="B37" s="5"/>
      <c r="C37" s="27"/>
      <c r="D37" s="28"/>
      <c r="E37" s="28"/>
      <c r="F37" s="28"/>
      <c r="G37" s="28"/>
      <c r="H37" s="29"/>
      <c r="I37" s="8"/>
    </row>
    <row r="38" customFormat="false" ht="14.4" hidden="false" customHeight="false" outlineLevel="0" collapsed="false">
      <c r="B38" s="5"/>
      <c r="C38" s="27"/>
      <c r="D38" s="28"/>
      <c r="E38" s="28"/>
      <c r="F38" s="28"/>
      <c r="G38" s="28"/>
      <c r="H38" s="29"/>
      <c r="I38" s="8"/>
    </row>
    <row r="39" customFormat="false" ht="14.4" hidden="false" customHeight="false" outlineLevel="0" collapsed="false">
      <c r="B39" s="5"/>
      <c r="C39" s="27"/>
      <c r="D39" s="28"/>
      <c r="E39" s="28"/>
      <c r="F39" s="28"/>
      <c r="G39" s="28"/>
      <c r="H39" s="29"/>
      <c r="I39" s="8"/>
    </row>
    <row r="40" customFormat="false" ht="14.4" hidden="false" customHeight="false" outlineLevel="0" collapsed="false">
      <c r="B40" s="5"/>
      <c r="C40" s="27"/>
      <c r="D40" s="28"/>
      <c r="E40" s="28"/>
      <c r="F40" s="28"/>
      <c r="G40" s="28"/>
      <c r="H40" s="29"/>
      <c r="I40" s="8"/>
    </row>
    <row r="41" customFormat="false" ht="82.8" hidden="false" customHeight="true" outlineLevel="0" collapsed="false">
      <c r="B41" s="5"/>
      <c r="C41" s="30"/>
      <c r="D41" s="22"/>
      <c r="E41" s="22"/>
      <c r="F41" s="22"/>
      <c r="G41" s="22"/>
      <c r="H41" s="31"/>
      <c r="I41" s="8"/>
    </row>
    <row r="42" customFormat="false" ht="15" hidden="false" customHeight="false" outlineLevel="0" collapsed="false">
      <c r="B42" s="32"/>
      <c r="C42" s="33"/>
      <c r="D42" s="33"/>
      <c r="E42" s="33"/>
      <c r="F42" s="33"/>
      <c r="G42" s="33"/>
      <c r="H42" s="33"/>
      <c r="I42" s="34"/>
    </row>
  </sheetData>
  <sheetProtection sheet="false"/>
  <conditionalFormatting sqref="G9;G13;G15;G17;G19">
    <cfRule type="cellIs" priority="2" operator="greaterThan" aboveAverage="0" equalAverage="0" bottom="0" percent="0" rank="0" text="" dxfId="0">
      <formula>0</formula>
    </cfRule>
  </conditionalFormatting>
  <conditionalFormatting sqref="G7">
    <cfRule type="cellIs" priority="3" operator="greaterThan" aboveAverage="0" equalAverage="0" bottom="0" percent="0" rank="0" text="" dxfId="1">
      <formula>0</formula>
    </cfRule>
  </conditionalFormatting>
  <conditionalFormatting sqref="G11">
    <cfRule type="cellIs" priority="4" operator="greaterThan" aboveAverage="0" equalAverage="0" bottom="0" percent="0" rank="0" text="" dxfId="2">
      <formula>0</formula>
    </cfRule>
  </conditionalFormatting>
  <dataValidations count="6">
    <dataValidation allowBlank="true" operator="greaterThan" showDropDown="false" showErrorMessage="true" showInputMessage="true" sqref="G11" type="decimal">
      <formula1>0</formula1>
      <formula2>0</formula2>
    </dataValidation>
    <dataValidation allowBlank="true" error="Es sind nur die Längen aus der Liste zulässig" errorTitle="Falscheingabe" operator="between" prompt="wählen sie aus der Liste die Länge ihres Trägers aus" promptTitle="Längeneingabe" showDropDown="false" showErrorMessage="true" showInputMessage="true" sqref="G7" type="list">
      <formula1>$Q$2:$Q$5</formula1>
      <formula2>0</formula2>
    </dataValidation>
    <dataValidation allowBlank="true" error="Die eingegebene Länge muss zwischen 0 und der Trägerlänge liegen" errorTitle="Falscheingabe" operator="between" prompt="geben sie die Position der Last als Abstand vom linken Trägerende ein" promptTitle="Positionseingabe" showDropDown="false" showErrorMessage="true" showInputMessage="true" sqref="G15" type="decimal">
      <formula1>0</formula1>
      <formula2>G7</formula2>
    </dataValidation>
    <dataValidation allowBlank="true" error="Die eingegebene Länge muss zwischen 0 und der Trägerlänge liegen" errorTitle="Falscheingabe" operator="between" prompt="geben Sie die gewünschte Position der Last als Abstand vom linken Ende des Trägers ein" promptTitle="Positionseingabe" showDropDown="false" showErrorMessage="true" showInputMessage="true" sqref="G19" type="decimal">
      <formula1>0</formula1>
      <formula2>G7</formula2>
    </dataValidation>
    <dataValidation allowBlank="true" operator="greaterThanOrEqual" showDropDown="false" showErrorMessage="true" showInputMessage="true" sqref="G9" type="decimal">
      <formula1>0</formula1>
      <formula2>0</formula2>
    </dataValidation>
    <dataValidation allowBlank="true" error="Die Last muss eine Zahl größer Null sein" errorTitle="Falscheingabe" operator="greaterThanOrEqual" prompt="geben Sie die gewünschte Einzellast ein" promptTitle="Lasteingabe" showDropDown="false" showErrorMessage="true" showInputMessage="true" sqref="G13 G17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I3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5.77551020408163" collapsed="true"/>
    <col min="2" max="2" hidden="false" style="0" width="3.78061224489796" collapsed="true"/>
    <col min="3" max="3" hidden="false" style="0" width="5.77551020408163" collapsed="true"/>
    <col min="4" max="4" hidden="false" style="0" width="31.6581632653061" collapsed="true"/>
    <col min="5" max="8" hidden="false" style="0" width="10.7295918367347" collapsed="true"/>
    <col min="9" max="9" hidden="false" style="0" width="3.78061224489796" collapsed="true"/>
    <col min="10" max="1025" hidden="false" style="0" width="10.7295918367347" collapsed="true"/>
  </cols>
  <sheetData>
    <row r="1" customFormat="false" ht="15" hidden="false" customHeight="false" outlineLevel="0" collapsed="false"/>
    <row r="2" customFormat="false" ht="14.4" hidden="false" customHeight="false" outlineLevel="0" collapsed="false">
      <c r="B2" s="1"/>
      <c r="C2" s="2"/>
      <c r="D2" s="2"/>
      <c r="E2" s="2"/>
      <c r="F2" s="2"/>
      <c r="G2" s="2"/>
      <c r="H2" s="2"/>
      <c r="I2" s="3"/>
      <c r="J2"/>
    </row>
    <row r="3" customFormat="false" ht="18" hidden="false" customHeight="false" outlineLevel="0" collapsed="false">
      <c r="B3" s="5"/>
      <c r="C3" s="6"/>
      <c r="D3" s="6"/>
      <c r="E3" s="7" t="s">
        <v>29</v>
      </c>
      <c r="F3" s="6"/>
      <c r="G3" s="6"/>
      <c r="H3" s="6"/>
      <c r="I3" s="8"/>
    </row>
    <row r="4" customFormat="false" ht="14.4" hidden="false" customHeight="false" outlineLevel="0" collapsed="false">
      <c r="B4" s="5"/>
      <c r="C4" s="6"/>
      <c r="D4" s="6"/>
      <c r="E4" s="6"/>
      <c r="F4" s="6"/>
      <c r="G4" s="6"/>
      <c r="H4" s="6"/>
      <c r="I4" s="8"/>
    </row>
    <row r="5" customFormat="false" ht="22.05" hidden="false" customHeight="true" outlineLevel="0" collapsed="false">
      <c r="B5" s="5"/>
      <c r="C5" s="6"/>
      <c r="D5" s="9" t="s">
        <v>1</v>
      </c>
      <c r="E5" s="6"/>
      <c r="F5" s="6"/>
      <c r="G5" s="6"/>
      <c r="H5" s="6"/>
      <c r="I5" s="8"/>
    </row>
    <row r="6" customFormat="false" ht="7.95" hidden="false" customHeight="true" outlineLevel="0" collapsed="false">
      <c r="B6" s="5"/>
      <c r="C6" s="10"/>
      <c r="D6" s="11"/>
      <c r="E6" s="11"/>
      <c r="F6" s="11"/>
      <c r="G6" s="12"/>
      <c r="H6" s="13"/>
      <c r="I6" s="8"/>
    </row>
    <row r="7" customFormat="false" ht="18" hidden="false" customHeight="true" outlineLevel="0" collapsed="false">
      <c r="B7" s="5"/>
      <c r="C7" s="14"/>
      <c r="D7" s="15" t="s">
        <v>30</v>
      </c>
      <c r="E7" s="15"/>
      <c r="F7" s="16" t="s">
        <v>31</v>
      </c>
      <c r="G7" s="17" t="n">
        <v>35</v>
      </c>
      <c r="H7" s="18" t="s">
        <v>32</v>
      </c>
      <c r="I7" s="8"/>
    </row>
    <row r="8" customFormat="false" ht="7.95" hidden="false" customHeight="true" outlineLevel="0" collapsed="false">
      <c r="B8" s="5"/>
      <c r="C8" s="14"/>
      <c r="D8" s="15"/>
      <c r="E8" s="15"/>
      <c r="F8" s="16"/>
      <c r="G8" s="19"/>
      <c r="H8" s="18"/>
      <c r="I8" s="8"/>
    </row>
    <row r="9" customFormat="false" ht="18" hidden="false" customHeight="true" outlineLevel="0" collapsed="false">
      <c r="B9" s="5"/>
      <c r="C9" s="14"/>
      <c r="D9" s="15" t="s">
        <v>33</v>
      </c>
      <c r="E9" s="15"/>
      <c r="F9" s="16" t="s">
        <v>34</v>
      </c>
      <c r="G9" s="17" t="n">
        <v>40</v>
      </c>
      <c r="H9" s="18" t="s">
        <v>32</v>
      </c>
      <c r="I9" s="8"/>
    </row>
    <row r="10" customFormat="false" ht="7.95" hidden="false" customHeight="true" outlineLevel="0" collapsed="false">
      <c r="B10" s="5"/>
      <c r="C10" s="14"/>
      <c r="D10" s="15"/>
      <c r="E10" s="15"/>
      <c r="F10" s="16"/>
      <c r="G10" s="19"/>
      <c r="H10" s="18"/>
      <c r="I10" s="8"/>
    </row>
    <row r="11" customFormat="false" ht="18" hidden="false" customHeight="true" outlineLevel="0" collapsed="false">
      <c r="B11" s="5"/>
      <c r="C11" s="14"/>
      <c r="D11" s="15" t="s">
        <v>35</v>
      </c>
      <c r="E11" s="15"/>
      <c r="F11" s="16" t="s">
        <v>36</v>
      </c>
      <c r="G11" s="17" t="n">
        <v>1.5</v>
      </c>
      <c r="H11" s="18" t="s">
        <v>32</v>
      </c>
      <c r="I11" s="8"/>
    </row>
    <row r="12" customFormat="false" ht="7.95" hidden="false" customHeight="true" outlineLevel="0" collapsed="false">
      <c r="B12" s="5"/>
      <c r="C12" s="14"/>
      <c r="D12" s="15"/>
      <c r="E12" s="15"/>
      <c r="F12" s="16"/>
      <c r="G12" s="19"/>
      <c r="H12" s="18"/>
      <c r="I12" s="8"/>
    </row>
    <row r="13" customFormat="false" ht="18" hidden="false" customHeight="true" outlineLevel="0" collapsed="false">
      <c r="B13" s="5"/>
      <c r="C13" s="14"/>
      <c r="D13" s="15" t="s">
        <v>37</v>
      </c>
      <c r="E13" s="15"/>
      <c r="F13" s="16" t="s">
        <v>38</v>
      </c>
      <c r="G13" s="17" t="n">
        <v>1.8</v>
      </c>
      <c r="H13" s="18" t="s">
        <v>32</v>
      </c>
      <c r="I13" s="8"/>
    </row>
    <row r="14" customFormat="false" ht="7.95" hidden="false" customHeight="true" outlineLevel="0" collapsed="false">
      <c r="B14" s="5"/>
      <c r="C14" s="14"/>
      <c r="D14" s="15"/>
      <c r="E14" s="15"/>
      <c r="F14" s="16"/>
      <c r="G14" s="19"/>
      <c r="H14" s="18"/>
      <c r="I14" s="8"/>
    </row>
    <row r="15" customFormat="false" ht="18" hidden="false" customHeight="true" outlineLevel="0" collapsed="false">
      <c r="B15" s="5"/>
      <c r="C15" s="14"/>
      <c r="D15" s="15" t="s">
        <v>39</v>
      </c>
      <c r="E15" s="15"/>
      <c r="F15" s="16" t="s">
        <v>40</v>
      </c>
      <c r="G15" s="17" t="n">
        <v>7500</v>
      </c>
      <c r="H15" s="18" t="s">
        <v>41</v>
      </c>
      <c r="I15" s="8"/>
    </row>
    <row r="16" customFormat="false" ht="7.95" hidden="false" customHeight="true" outlineLevel="0" collapsed="false">
      <c r="B16" s="5"/>
      <c r="C16" s="20"/>
      <c r="D16" s="21"/>
      <c r="E16" s="21"/>
      <c r="F16" s="21"/>
      <c r="G16" s="22"/>
      <c r="H16" s="23"/>
      <c r="I16" s="8"/>
    </row>
    <row r="17" customFormat="false" ht="7.95" hidden="false" customHeight="true" outlineLevel="0" collapsed="false">
      <c r="B17" s="5"/>
      <c r="C17" s="6"/>
      <c r="D17" s="6"/>
      <c r="E17" s="6"/>
      <c r="F17" s="6"/>
      <c r="G17" s="6"/>
      <c r="H17" s="6"/>
      <c r="I17" s="8"/>
    </row>
    <row r="18" customFormat="false" ht="22.05" hidden="false" customHeight="true" outlineLevel="0" collapsed="false">
      <c r="B18" s="5"/>
      <c r="C18" s="6"/>
      <c r="D18" s="9" t="s">
        <v>19</v>
      </c>
      <c r="E18" s="6"/>
      <c r="F18" s="6"/>
      <c r="G18" s="6"/>
      <c r="H18" s="6"/>
      <c r="I18" s="8"/>
    </row>
    <row r="19" customFormat="false" ht="7.95" hidden="false" customHeight="true" outlineLevel="0" collapsed="false">
      <c r="B19" s="5"/>
      <c r="C19" s="10"/>
      <c r="D19" s="11"/>
      <c r="E19" s="11"/>
      <c r="F19" s="11"/>
      <c r="G19" s="12"/>
      <c r="H19" s="13"/>
      <c r="I19" s="8"/>
    </row>
    <row r="20" customFormat="false" ht="18" hidden="false" customHeight="true" outlineLevel="0" collapsed="false">
      <c r="B20" s="5"/>
      <c r="C20" s="14"/>
      <c r="D20" s="15" t="s">
        <v>42</v>
      </c>
      <c r="E20" s="15"/>
      <c r="F20" s="16" t="s">
        <v>43</v>
      </c>
      <c r="G20" s="24" t="n">
        <f aca="false">IF(AND(G7&gt;0,G9&gt;0,G11&gt;0,G13&gt;0), G13*G9*2+(G7-2*G13)*G11,"")</f>
        <v>191.1</v>
      </c>
      <c r="H20" s="18" t="s">
        <v>44</v>
      </c>
      <c r="I20" s="8"/>
    </row>
    <row r="21" customFormat="false" ht="7.95" hidden="false" customHeight="true" outlineLevel="0" collapsed="false">
      <c r="B21" s="5"/>
      <c r="C21" s="14"/>
      <c r="D21" s="15"/>
      <c r="E21" s="15"/>
      <c r="F21" s="16"/>
      <c r="G21" s="19"/>
      <c r="H21" s="18"/>
      <c r="I21" s="8"/>
    </row>
    <row r="22" customFormat="false" ht="18" hidden="false" customHeight="true" outlineLevel="0" collapsed="false">
      <c r="B22" s="5"/>
      <c r="C22" s="14"/>
      <c r="D22" s="15" t="s">
        <v>45</v>
      </c>
      <c r="E22" s="15"/>
      <c r="F22" s="16" t="s">
        <v>46</v>
      </c>
      <c r="G22" s="24" t="n">
        <f aca="false">IF(G20&gt;G200, (G9*G7^3-(G9-G11)*(G7-2*G13)^3)/12," ")</f>
        <v>43589.413</v>
      </c>
      <c r="H22" s="18" t="s">
        <v>47</v>
      </c>
      <c r="I22" s="8"/>
    </row>
    <row r="23" customFormat="false" ht="7.95" hidden="false" customHeight="true" outlineLevel="0" collapsed="false">
      <c r="B23" s="5"/>
      <c r="C23" s="14"/>
      <c r="D23" s="15"/>
      <c r="E23" s="15"/>
      <c r="F23" s="16"/>
      <c r="G23" s="19"/>
      <c r="H23" s="18"/>
      <c r="I23" s="8"/>
    </row>
    <row r="24" customFormat="false" ht="18" hidden="false" customHeight="true" outlineLevel="0" collapsed="false">
      <c r="B24" s="5"/>
      <c r="C24" s="14"/>
      <c r="D24" s="15" t="s">
        <v>48</v>
      </c>
      <c r="E24" s="15"/>
      <c r="F24" s="16" t="s">
        <v>6</v>
      </c>
      <c r="G24" s="24" t="n">
        <f aca="false">IF(AND(G15&gt;0,G20&gt;0), G20*G15/1000,"")</f>
        <v>1433.25</v>
      </c>
      <c r="H24" s="18" t="s">
        <v>7</v>
      </c>
      <c r="I24" s="8"/>
    </row>
    <row r="25" customFormat="false" ht="7.95" hidden="false" customHeight="true" outlineLevel="0" collapsed="false">
      <c r="B25" s="5"/>
      <c r="C25" s="20"/>
      <c r="D25" s="21"/>
      <c r="E25" s="21"/>
      <c r="F25" s="21"/>
      <c r="G25" s="22"/>
      <c r="H25" s="23"/>
      <c r="I25" s="8"/>
    </row>
    <row r="26" customFormat="false" ht="14.4" hidden="false" customHeight="false" outlineLevel="0" collapsed="false">
      <c r="B26" s="5"/>
      <c r="C26" s="6"/>
      <c r="D26" s="6"/>
      <c r="E26" s="6"/>
      <c r="F26" s="6"/>
      <c r="G26" s="6"/>
      <c r="H26" s="6"/>
      <c r="I26" s="8"/>
    </row>
    <row r="27" customFormat="false" ht="22.05" hidden="false" customHeight="true" outlineLevel="0" collapsed="false">
      <c r="B27" s="5"/>
      <c r="C27" s="6"/>
      <c r="D27" s="9" t="s">
        <v>28</v>
      </c>
      <c r="E27" s="6"/>
      <c r="F27" s="6"/>
      <c r="G27" s="6"/>
      <c r="H27" s="6"/>
      <c r="I27" s="8"/>
    </row>
    <row r="28" customFormat="false" ht="30.6" hidden="false" customHeight="true" outlineLevel="0" collapsed="false">
      <c r="B28" s="5"/>
      <c r="C28" s="35"/>
      <c r="D28" s="36"/>
      <c r="E28" s="36"/>
      <c r="F28" s="36"/>
      <c r="G28" s="36"/>
      <c r="H28" s="37"/>
      <c r="I28" s="8"/>
    </row>
    <row r="29" customFormat="false" ht="15.6" hidden="false" customHeight="false" outlineLevel="0" collapsed="false">
      <c r="B29" s="5"/>
      <c r="C29" s="38"/>
      <c r="D29" s="39"/>
      <c r="E29" s="39"/>
      <c r="F29" s="39"/>
      <c r="G29" s="39"/>
      <c r="H29" s="40"/>
      <c r="I29" s="8"/>
    </row>
    <row r="30" customFormat="false" ht="15.6" hidden="false" customHeight="false" outlineLevel="0" collapsed="false">
      <c r="B30" s="5"/>
      <c r="C30" s="38"/>
      <c r="D30" s="39"/>
      <c r="E30" s="39"/>
      <c r="F30" s="39"/>
      <c r="G30" s="39"/>
      <c r="H30" s="40"/>
      <c r="I30" s="8"/>
    </row>
    <row r="31" customFormat="false" ht="15.6" hidden="false" customHeight="false" outlineLevel="0" collapsed="false">
      <c r="B31" s="5"/>
      <c r="C31" s="38"/>
      <c r="D31" s="41" t="s">
        <v>49</v>
      </c>
      <c r="E31" s="39"/>
      <c r="F31" s="39"/>
      <c r="G31" s="39"/>
      <c r="H31" s="40"/>
      <c r="I31" s="8"/>
    </row>
    <row r="32" customFormat="false" ht="15.6" hidden="false" customHeight="false" outlineLevel="0" collapsed="false">
      <c r="B32" s="5"/>
      <c r="C32" s="38"/>
      <c r="D32" s="39"/>
      <c r="E32" s="39"/>
      <c r="F32" s="39"/>
      <c r="G32" s="39"/>
      <c r="H32" s="40"/>
      <c r="I32" s="8"/>
    </row>
    <row r="33" customFormat="false" ht="19.8" hidden="false" customHeight="true" outlineLevel="0" collapsed="false">
      <c r="B33" s="5"/>
      <c r="C33" s="38"/>
      <c r="D33" s="41" t="s">
        <v>50</v>
      </c>
      <c r="E33" s="41" t="s">
        <v>51</v>
      </c>
      <c r="F33" s="39" t="s">
        <v>52</v>
      </c>
      <c r="G33" s="39" t="s">
        <v>50</v>
      </c>
      <c r="H33" s="40"/>
      <c r="I33" s="8"/>
    </row>
    <row r="34" customFormat="false" ht="27.6" hidden="false" customHeight="true" outlineLevel="0" collapsed="false">
      <c r="B34" s="5"/>
      <c r="C34" s="38" t="s">
        <v>53</v>
      </c>
      <c r="D34" s="39"/>
      <c r="E34" s="39"/>
      <c r="F34" s="39"/>
      <c r="G34" s="39"/>
      <c r="H34" s="40"/>
      <c r="I34" s="8"/>
    </row>
    <row r="35" customFormat="false" ht="15.6" hidden="false" customHeight="false" outlineLevel="0" collapsed="false">
      <c r="B35" s="5"/>
      <c r="C35" s="38"/>
      <c r="D35" s="39"/>
      <c r="E35" s="39"/>
      <c r="F35" s="39"/>
      <c r="G35" s="39"/>
      <c r="H35" s="40"/>
      <c r="I35" s="8"/>
    </row>
    <row r="36" customFormat="false" ht="25.8" hidden="false" customHeight="true" outlineLevel="0" collapsed="false">
      <c r="B36" s="5"/>
      <c r="C36" s="38"/>
      <c r="D36" s="39"/>
      <c r="E36" s="39"/>
      <c r="F36" s="39"/>
      <c r="G36" s="39"/>
      <c r="H36" s="40"/>
      <c r="I36" s="8"/>
    </row>
    <row r="37" customFormat="false" ht="30.6" hidden="false" customHeight="true" outlineLevel="0" collapsed="false">
      <c r="B37" s="5"/>
      <c r="C37" s="42"/>
      <c r="D37" s="43"/>
      <c r="E37" s="44" t="s">
        <v>54</v>
      </c>
      <c r="F37" s="43"/>
      <c r="G37" s="43"/>
      <c r="H37" s="45"/>
      <c r="I37" s="8"/>
    </row>
    <row r="38" customFormat="false" ht="15" hidden="false" customHeight="false" outlineLevel="0" collapsed="false">
      <c r="B38" s="32"/>
      <c r="C38" s="33"/>
      <c r="D38" s="33"/>
      <c r="E38" s="33"/>
      <c r="F38" s="33"/>
      <c r="G38" s="33"/>
      <c r="H38" s="33"/>
      <c r="I38" s="34"/>
    </row>
  </sheetData>
  <sheetProtection sheet="false"/>
  <conditionalFormatting sqref="G9">
    <cfRule type="cellIs" priority="2" operator="greaterThan" aboveAverage="0" equalAverage="0" bottom="0" percent="0" rank="0" text="" dxfId="0">
      <formula>0</formula>
    </cfRule>
  </conditionalFormatting>
  <conditionalFormatting sqref="G13">
    <cfRule type="cellIs" priority="3" operator="greaterThan" aboveAverage="0" equalAverage="0" bottom="0" percent="0" rank="0" text="" dxfId="1">
      <formula>0</formula>
    </cfRule>
  </conditionalFormatting>
  <conditionalFormatting sqref="G7">
    <cfRule type="cellIs" priority="4" operator="greaterThan" aboveAverage="0" equalAverage="0" bottom="0" percent="0" rank="0" text="" dxfId="2">
      <formula>0</formula>
    </cfRule>
  </conditionalFormatting>
  <conditionalFormatting sqref="G11">
    <cfRule type="cellIs" priority="5" operator="greaterThan" aboveAverage="0" equalAverage="0" bottom="0" percent="0" rank="0" text="" dxfId="3">
      <formula>0</formula>
    </cfRule>
  </conditionalFormatting>
  <conditionalFormatting sqref="G15">
    <cfRule type="cellIs" priority="6" operator="greaterThan" aboveAverage="0" equalAverage="0" bottom="0" percent="0" rank="0" text="" dxfId="4">
      <formula>0</formula>
    </cfRule>
  </conditionalFormatting>
  <dataValidations count="5">
    <dataValidation allowBlank="true" error="Die Eingabe der Wichte ist auf aktuell bekannte Stoffe (max. 21 000 kg/m³) beschränkt" errorTitle="Falscheingabe" operator="between" prompt="Geben sie die Wichte des verwendeten Materials ein Bsp: Stahl: 7850 kg/m³" promptTitle="Wichteeingabe" showDropDown="false" showErrorMessage="true" showInputMessage="true" sqref="G15" type="decimal">
      <formula1>0</formula1>
      <formula2>21000</formula2>
    </dataValidation>
    <dataValidation allowBlank="true" error="Es sind nur Zahlen größer Null zugelassen" errorTitle="Falscheingabe" operator="greaterThan" prompt="geben sie die gewünschte Trägerbreite ein" promptTitle="Breiteneingabe" showDropDown="false" showErrorMessage="true" showInputMessage="true" sqref="G9" type="decimal">
      <formula1>0</formula1>
      <formula2>0</formula2>
    </dataValidation>
    <dataValidation allowBlank="true" error="Es sind nur Zahlen größer Null zugelassen" errorTitle="Falscheingabe" operator="greaterThan" prompt="geben sie die gewünschte Trägerhöhe ein" promptTitle="Höheneingabe" showDropDown="false" showErrorMessage="true" showInputMessage="true" sqref="G7" type="decimal">
      <formula1>0</formula1>
      <formula2>0</formula2>
    </dataValidation>
    <dataValidation allowBlank="true" error="Die Stegdicke muss zwischen 0 und der Trägerbreite liegen" errorTitle="Falscheingabe" operator="between" prompt="Geben sie die gewünschte Stegdicke ein" promptTitle="Stegdickeneingabe" showDropDown="false" showErrorMessage="true" showInputMessage="true" sqref="G11" type="decimal">
      <formula1>0</formula1>
      <formula2>G9</formula2>
    </dataValidation>
    <dataValidation allowBlank="true" error="Die Flanschdicke muss zwischen 0 und der halben Höhe liegen" errorTitle="Falscheingabe" operator="between" prompt="Geben sie die gewünschte Flanschdicke ein" promptTitle="Flanschdickeneingabe" showDropDown="false" showErrorMessage="true" showInputMessage="true" sqref="G13" type="decimal">
      <formula1>0</formula1>
      <formula2>G7/2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O7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1.77040816326531" collapsed="true"/>
    <col min="2" max="2" hidden="false" style="0" width="3.21938775510204" collapsed="true"/>
    <col min="3" max="5" hidden="false" style="0" width="10.7704081632653" collapsed="true"/>
    <col min="6" max="6" hidden="false" style="0" width="2.55612244897959" collapsed="true"/>
    <col min="7" max="7" hidden="false" style="0" width="14.6581632653061" collapsed="true"/>
    <col min="8" max="9" hidden="false" style="0" width="10.7704081632653" collapsed="true"/>
    <col min="10" max="10" hidden="false" style="0" width="9.77551020408163" collapsed="true"/>
    <col min="11" max="1025" hidden="false" style="0" width="10.7295918367347" collapsed="true"/>
  </cols>
  <sheetData>
    <row r="1" customFormat="false" ht="15" hidden="false" customHeight="false" outlineLevel="0" collapsed="false"/>
    <row r="2" customFormat="false" ht="33" hidden="false" customHeight="true" outlineLevel="0" collapsed="false">
      <c r="C2" s="46" t="s">
        <v>13</v>
      </c>
      <c r="D2" s="47" t="s">
        <v>17</v>
      </c>
      <c r="E2" s="48" t="s">
        <v>55</v>
      </c>
      <c r="F2" s="49"/>
      <c r="G2" s="46" t="s">
        <v>56</v>
      </c>
      <c r="H2" s="47" t="s">
        <v>57</v>
      </c>
      <c r="I2" s="48" t="s">
        <v>58</v>
      </c>
      <c r="J2"/>
    </row>
    <row r="3" customFormat="false" ht="14.4" hidden="false" customHeight="false" outlineLevel="0" collapsed="false">
      <c r="C3" s="50" t="s">
        <v>4</v>
      </c>
      <c r="D3" s="51" t="s">
        <v>4</v>
      </c>
      <c r="E3" s="52" t="s">
        <v>4</v>
      </c>
      <c r="F3" s="53"/>
      <c r="G3" s="50" t="s">
        <v>7</v>
      </c>
      <c r="H3" s="51" t="s">
        <v>12</v>
      </c>
      <c r="I3" s="52" t="s">
        <v>12</v>
      </c>
    </row>
    <row r="4" customFormat="false" ht="15" hidden="false" customHeight="false" outlineLevel="0" collapsed="false">
      <c r="C4" s="54" t="n">
        <f aca="false">Ergebnisse!G15</f>
        <v>7</v>
      </c>
      <c r="D4" s="55" t="n">
        <f aca="false">Ergebnisse!G19</f>
        <v>10.4</v>
      </c>
      <c r="E4" s="56" t="n">
        <f aca="false">Ergebnisse!G7</f>
        <v>10.5</v>
      </c>
      <c r="G4" s="54" t="n">
        <f aca="false">Ergebnisse!G9+Ergebnisse!G11</f>
        <v>4433.25</v>
      </c>
      <c r="H4" s="55" t="n">
        <f aca="false">Ergebnisse!G13</f>
        <v>600</v>
      </c>
      <c r="I4" s="56" t="n">
        <f aca="false">Ergebnisse!G17</f>
        <v>50000</v>
      </c>
    </row>
    <row r="6" customFormat="false" ht="15.6" hidden="false" customHeight="false" outlineLevel="0" collapsed="false">
      <c r="C6" s="57" t="s">
        <v>59</v>
      </c>
      <c r="D6" s="57" t="s">
        <v>60</v>
      </c>
      <c r="E6" s="57" t="s">
        <v>61</v>
      </c>
      <c r="G6" s="57" t="s">
        <v>62</v>
      </c>
      <c r="H6" s="57" t="s">
        <v>63</v>
      </c>
      <c r="I6" s="57" t="s">
        <v>64</v>
      </c>
      <c r="J6" s="57" t="s">
        <v>65</v>
      </c>
    </row>
    <row r="7" customFormat="false" ht="43.2" hidden="false" customHeight="false" outlineLevel="0" collapsed="false">
      <c r="C7" s="58" t="s">
        <v>66</v>
      </c>
      <c r="D7" s="58" t="s">
        <v>67</v>
      </c>
      <c r="E7" s="58" t="s">
        <v>68</v>
      </c>
      <c r="G7" s="59" t="s">
        <v>69</v>
      </c>
      <c r="H7" s="59" t="s">
        <v>70</v>
      </c>
      <c r="I7" s="59" t="s">
        <v>71</v>
      </c>
      <c r="J7" s="59" t="s">
        <v>72</v>
      </c>
    </row>
    <row r="8" customFormat="false" ht="14.4" hidden="false" customHeight="false" outlineLevel="0" collapsed="false">
      <c r="B8" s="60"/>
      <c r="C8" s="57" t="s">
        <v>4</v>
      </c>
      <c r="D8" s="57" t="s">
        <v>4</v>
      </c>
      <c r="E8" s="57" t="s">
        <v>4</v>
      </c>
      <c r="G8" s="57" t="s">
        <v>22</v>
      </c>
      <c r="H8" s="57" t="s">
        <v>22</v>
      </c>
      <c r="I8" s="57" t="s">
        <v>22</v>
      </c>
      <c r="J8" s="57" t="s">
        <v>22</v>
      </c>
    </row>
    <row r="9" customFormat="false" ht="14.4" hidden="false" customHeight="false" outlineLevel="0" collapsed="false">
      <c r="B9" s="61" t="n">
        <v>0</v>
      </c>
      <c r="C9" s="62" t="n">
        <f aca="false">E4/70*B9</f>
        <v>0</v>
      </c>
      <c r="D9" s="63" t="n">
        <f aca="false">IF(Brückenlänge&gt;0, C9/$E$4,"")</f>
        <v>0</v>
      </c>
      <c r="E9" s="63" t="n">
        <f aca="false">IF(Brückenlänge&gt;0,($E$4-C9)/$E$4,"")</f>
        <v>1</v>
      </c>
      <c r="G9" s="62" t="n">
        <f aca="false">IF((AND(E9&lt;&gt;"",D9&lt;&gt;"",Brückenlänge&gt;0)),D9*E9/2*($G$4)*Brückenlänge^2,"")</f>
        <v>0</v>
      </c>
      <c r="H9" s="62" t="n">
        <f aca="false">IF((AND(Einzellast1&gt;0,Brückenlänge&gt;0,D9&lt;&gt;"",E9&lt;&gt;"")),IF(C9&lt;=(PositionX1),D9*(Brückenlänge-PositionX1)*Einzellast1,E9*PositionX1*Einzellast1),"")</f>
        <v>0</v>
      </c>
      <c r="I9" s="62" t="n">
        <f aca="false">IF(AND(E9&lt;&gt;"",D9&lt;&gt;"",Brückenlänge&gt;0,Einzellast2&gt;0),IF(C9&lt;=(PositionX2),D9*(Brückenlänge-PositionX2)*Einzellast2,E9*PositionX2*Einzellast2),"")</f>
        <v>0</v>
      </c>
      <c r="J9" s="62" t="n">
        <f aca="false">IF((OR(G9&lt;&gt;"",H9&lt;&gt;"",I9&lt;&gt;"")),G9+H9+I9,0)</f>
        <v>0</v>
      </c>
      <c r="N9" s="64" t="n">
        <f aca="false">J9</f>
        <v>0</v>
      </c>
      <c r="O9" s="64" t="n">
        <f aca="false">C9</f>
        <v>0</v>
      </c>
    </row>
    <row r="10" customFormat="false" ht="14.4" hidden="false" customHeight="false" outlineLevel="0" collapsed="false">
      <c r="B10" s="60" t="n">
        <v>1</v>
      </c>
      <c r="C10" s="62" t="n">
        <f aca="false">E4/70*B10</f>
        <v>0.15</v>
      </c>
      <c r="D10" s="63" t="n">
        <f aca="false">IF(Brückenlänge&gt;0, C10/$E$4,"")</f>
        <v>0.0142857142857143</v>
      </c>
      <c r="E10" s="63" t="n">
        <f aca="false">IF(Brückenlänge&gt;0,($E$4-C10)/$E$4,"")</f>
        <v>0.985714285714286</v>
      </c>
      <c r="G10" s="62" t="n">
        <f aca="false">IF((AND(E10&lt;&gt;"",D10&lt;&gt;"",Brückenlänge&gt;0)),D10*E10/2*($G$4)*Brückenlänge^2,"")</f>
        <v>3441.3103125</v>
      </c>
      <c r="H10" s="62" t="n">
        <f aca="false">IF((AND(Einzellast1&gt;0,Brückenlänge&gt;0,D10&lt;&gt;"",E10&lt;&gt;"")),IF(C10&lt;=(PositionX1),D10*(Brückenlänge-PositionX1)*Einzellast1,E10*PositionX1*Einzellast1),"")</f>
        <v>30</v>
      </c>
      <c r="I10" s="62" t="n">
        <f aca="false">IF(AND(E10&lt;&gt;"",D10&lt;&gt;"",Brückenlänge&gt;0,Einzellast2&gt;0),IF(C10&lt;=(PositionX2),D10*(Brückenlänge-PositionX2)*Einzellast2,E10*PositionX2*Einzellast2),"")</f>
        <v>71.4285714285712</v>
      </c>
      <c r="J10" s="62" t="n">
        <f aca="false">IF((OR(G10&lt;&gt;"",H10&lt;&gt;"",I10&lt;&gt;"")),G10+H10+I10,0)</f>
        <v>3542.73888392857</v>
      </c>
      <c r="N10" s="64" t="n">
        <f aca="false">J10</f>
        <v>3542.73888392857</v>
      </c>
      <c r="O10" s="64" t="n">
        <f aca="false">C10</f>
        <v>0.15</v>
      </c>
    </row>
    <row r="11" customFormat="false" ht="14.4" hidden="false" customHeight="false" outlineLevel="0" collapsed="false">
      <c r="B11" s="60" t="n">
        <v>2</v>
      </c>
      <c r="C11" s="62" t="n">
        <f aca="false">E4/70*B11</f>
        <v>0.3</v>
      </c>
      <c r="D11" s="63" t="n">
        <f aca="false">IF(Brückenlänge&gt;0, C11/$E$4,"")</f>
        <v>0.0285714285714286</v>
      </c>
      <c r="E11" s="63" t="n">
        <f aca="false">IF(Brückenlänge&gt;0,($E$4-C11)/$E$4,"")</f>
        <v>0.971428571428571</v>
      </c>
      <c r="G11" s="62" t="n">
        <f aca="false">IF((AND(E11&lt;&gt;"",D11&lt;&gt;"",Brückenlänge&gt;0)),D11*E11/2*($G$4)*Brückenlänge^2,"")</f>
        <v>6782.8725</v>
      </c>
      <c r="H11" s="62" t="n">
        <f aca="false">IF((AND(Einzellast1&gt;0,Brückenlänge&gt;0,D11&lt;&gt;"",E11&lt;&gt;"")),IF(C11&lt;=(PositionX1),D11*(Brückenlänge-PositionX1)*Einzellast1,E11*PositionX1*Einzellast1),"")</f>
        <v>60</v>
      </c>
      <c r="I11" s="62" t="n">
        <f aca="false">IF(AND(E11&lt;&gt;"",D11&lt;&gt;"",Brückenlänge&gt;0,Einzellast2&gt;0),IF(C11&lt;=(PositionX2),D11*(Brückenlänge-PositionX2)*Einzellast2,E11*PositionX2*Einzellast2),"")</f>
        <v>142.857142857142</v>
      </c>
      <c r="J11" s="62" t="n">
        <f aca="false">IF((OR(G11&lt;&gt;"",H11&lt;&gt;"",I11&lt;&gt;"")),G11+H11+I11,0)</f>
        <v>6985.72964285714</v>
      </c>
      <c r="N11" s="64" t="n">
        <f aca="false">J11</f>
        <v>6985.72964285714</v>
      </c>
      <c r="O11" s="64" t="n">
        <f aca="false">C11</f>
        <v>0.3</v>
      </c>
    </row>
    <row r="12" customFormat="false" ht="14.4" hidden="false" customHeight="false" outlineLevel="0" collapsed="false">
      <c r="B12" s="60" t="n">
        <v>3</v>
      </c>
      <c r="C12" s="62" t="n">
        <f aca="false">E4/70*B12</f>
        <v>0.45</v>
      </c>
      <c r="D12" s="63" t="n">
        <f aca="false">IF(Brückenlänge&gt;0, C12/$E$4,"")</f>
        <v>0.0428571428571429</v>
      </c>
      <c r="E12" s="63" t="n">
        <f aca="false">IF(Brückenlänge&gt;0,($E$4-C12)/$E$4,"")</f>
        <v>0.957142857142857</v>
      </c>
      <c r="G12" s="62" t="n">
        <f aca="false">IF((AND(E12&lt;&gt;"",D12&lt;&gt;"",Brückenlänge&gt;0)),D12*E12/2*($G$4)*Brückenlänge^2,"")</f>
        <v>10024.6865625</v>
      </c>
      <c r="H12" s="62" t="n">
        <f aca="false">IF((AND(Einzellast1&gt;0,Brückenlänge&gt;0,D12&lt;&gt;"",E12&lt;&gt;"")),IF(C12&lt;=(PositionX1),D12*(Brückenlänge-PositionX1)*Einzellast1,E12*PositionX1*Einzellast1),"")</f>
        <v>90</v>
      </c>
      <c r="I12" s="62" t="n">
        <f aca="false">IF(AND(E12&lt;&gt;"",D12&lt;&gt;"",Brückenlänge&gt;0,Einzellast2&gt;0),IF(C12&lt;=(PositionX2),D12*(Brückenlänge-PositionX2)*Einzellast2,E12*PositionX2*Einzellast2),"")</f>
        <v>214.285714285713</v>
      </c>
      <c r="J12" s="62" t="n">
        <f aca="false">IF((OR(G12&lt;&gt;"",H12&lt;&gt;"",I12&lt;&gt;"")),G12+H12+I12,0)</f>
        <v>10328.9722767857</v>
      </c>
      <c r="N12" s="64" t="n">
        <f aca="false">J12</f>
        <v>10328.9722767857</v>
      </c>
      <c r="O12" s="64" t="n">
        <f aca="false">C12</f>
        <v>0.45</v>
      </c>
    </row>
    <row r="13" customFormat="false" ht="14.4" hidden="false" customHeight="false" outlineLevel="0" collapsed="false">
      <c r="B13" s="60" t="n">
        <v>4</v>
      </c>
      <c r="C13" s="62" t="n">
        <f aca="false">E4/70*B13</f>
        <v>0.6</v>
      </c>
      <c r="D13" s="63" t="n">
        <f aca="false">IF(Brückenlänge&gt;0, C13/$E$4,"")</f>
        <v>0.0571428571428571</v>
      </c>
      <c r="E13" s="63" t="n">
        <f aca="false">IF(Brückenlänge&gt;0,($E$4-C13)/$E$4,"")</f>
        <v>0.942857142857143</v>
      </c>
      <c r="G13" s="62" t="n">
        <f aca="false">IF((AND(E13&lt;&gt;"",D13&lt;&gt;"",Brückenlänge&gt;0)),D13*E13/2*($G$4)*Brückenlänge^2,"")</f>
        <v>13166.7525</v>
      </c>
      <c r="H13" s="62" t="n">
        <f aca="false">IF((AND(Einzellast1&gt;0,Brückenlänge&gt;0,D13&lt;&gt;"",E13&lt;&gt;"")),IF(C13&lt;=(PositionX1),D13*(Brückenlänge-PositionX1)*Einzellast1,E13*PositionX1*Einzellast1),"")</f>
        <v>120</v>
      </c>
      <c r="I13" s="62" t="n">
        <f aca="false">IF(AND(E13&lt;&gt;"",D13&lt;&gt;"",Brückenlänge&gt;0,Einzellast2&gt;0),IF(C13&lt;=(PositionX2),D13*(Brückenlänge-PositionX2)*Einzellast2,E13*PositionX2*Einzellast2),"")</f>
        <v>285.714285714285</v>
      </c>
      <c r="J13" s="62" t="n">
        <f aca="false">IF((OR(G13&lt;&gt;"",H13&lt;&gt;"",I13&lt;&gt;"")),G13+H13+I13,0)</f>
        <v>13572.4667857143</v>
      </c>
      <c r="N13" s="64" t="n">
        <f aca="false">J13</f>
        <v>13572.4667857143</v>
      </c>
      <c r="O13" s="64" t="n">
        <f aca="false">C13</f>
        <v>0.6</v>
      </c>
    </row>
    <row r="14" customFormat="false" ht="14.4" hidden="false" customHeight="false" outlineLevel="0" collapsed="false">
      <c r="B14" s="60" t="n">
        <v>5</v>
      </c>
      <c r="C14" s="62" t="n">
        <f aca="false">E4/70*B14</f>
        <v>0.75</v>
      </c>
      <c r="D14" s="63" t="n">
        <f aca="false">IF(Brückenlänge&gt;0, C14/$E$4,"")</f>
        <v>0.0714285714285714</v>
      </c>
      <c r="E14" s="63" t="n">
        <f aca="false">IF(Brückenlänge&gt;0,($E$4-C14)/$E$4,"")</f>
        <v>0.928571428571429</v>
      </c>
      <c r="G14" s="62" t="n">
        <f aca="false">IF((AND(E14&lt;&gt;"",D14&lt;&gt;"",Brückenlänge&gt;0)),D14*E14/2*($G$4)*Brückenlänge^2,"")</f>
        <v>16209.0703125</v>
      </c>
      <c r="H14" s="62" t="n">
        <f aca="false">IF((AND(Einzellast1&gt;0,Brückenlänge&gt;0,D14&lt;&gt;"",E14&lt;&gt;"")),IF(C14&lt;=(PositionX1),D14*(Brückenlänge-PositionX1)*Einzellast1,E14*PositionX1*Einzellast1),"")</f>
        <v>150</v>
      </c>
      <c r="I14" s="62" t="n">
        <f aca="false">IF(AND(E14&lt;&gt;"",D14&lt;&gt;"",Brückenlänge&gt;0,Einzellast2&gt;0),IF(C14&lt;=(PositionX2),D14*(Brückenlänge-PositionX2)*Einzellast2,E14*PositionX2*Einzellast2),"")</f>
        <v>357.142857142856</v>
      </c>
      <c r="J14" s="62" t="n">
        <f aca="false">IF((OR(G14&lt;&gt;"",H14&lt;&gt;"",I14&lt;&gt;"")),G14+H14+I14,0)</f>
        <v>16716.2131696429</v>
      </c>
      <c r="N14" s="64" t="n">
        <f aca="false">J14</f>
        <v>16716.2131696429</v>
      </c>
      <c r="O14" s="64" t="n">
        <f aca="false">C14</f>
        <v>0.75</v>
      </c>
    </row>
    <row r="15" customFormat="false" ht="14.4" hidden="false" customHeight="false" outlineLevel="0" collapsed="false">
      <c r="B15" s="60" t="n">
        <v>6</v>
      </c>
      <c r="C15" s="62" t="n">
        <f aca="false">E4/70*B15</f>
        <v>0.9</v>
      </c>
      <c r="D15" s="63" t="n">
        <f aca="false">IF(Brückenlänge&gt;0, C15/$E$4,"")</f>
        <v>0.0857142857142857</v>
      </c>
      <c r="E15" s="63" t="n">
        <f aca="false">IF(Brückenlänge&gt;0,($E$4-C15)/$E$4,"")</f>
        <v>0.914285714285714</v>
      </c>
      <c r="G15" s="62" t="n">
        <f aca="false">IF((AND(E15&lt;&gt;"",D15&lt;&gt;"",Brückenlänge&gt;0)),D15*E15/2*($G$4)*Brückenlänge^2,"")</f>
        <v>19151.64</v>
      </c>
      <c r="H15" s="62" t="n">
        <f aca="false">IF((AND(Einzellast1&gt;0,Brückenlänge&gt;0,D15&lt;&gt;"",E15&lt;&gt;"")),IF(C15&lt;=(PositionX1),D15*(Brückenlänge-PositionX1)*Einzellast1,E15*PositionX1*Einzellast1),"")</f>
        <v>180</v>
      </c>
      <c r="I15" s="62" t="n">
        <f aca="false">IF(AND(E15&lt;&gt;"",D15&lt;&gt;"",Brückenlänge&gt;0,Einzellast2&gt;0),IF(C15&lt;=(PositionX2),D15*(Brückenlänge-PositionX2)*Einzellast2,E15*PositionX2*Einzellast2),"")</f>
        <v>428.571428571427</v>
      </c>
      <c r="J15" s="62" t="n">
        <f aca="false">IF((OR(G15&lt;&gt;"",H15&lt;&gt;"",I15&lt;&gt;"")),G15+H15+I15,0)</f>
        <v>19760.2114285714</v>
      </c>
      <c r="N15" s="64" t="n">
        <f aca="false">J15</f>
        <v>19760.2114285714</v>
      </c>
      <c r="O15" s="64" t="n">
        <f aca="false">C15</f>
        <v>0.9</v>
      </c>
    </row>
    <row r="16" customFormat="false" ht="14.4" hidden="false" customHeight="false" outlineLevel="0" collapsed="false">
      <c r="B16" s="60" t="n">
        <v>7</v>
      </c>
      <c r="C16" s="62" t="n">
        <f aca="false">E4/70*B16</f>
        <v>1.05</v>
      </c>
      <c r="D16" s="63" t="n">
        <f aca="false">IF(Brückenlänge&gt;0, C16/$E$4,"")</f>
        <v>0.1</v>
      </c>
      <c r="E16" s="63" t="n">
        <f aca="false">IF(Brückenlänge&gt;0,($E$4-C16)/$E$4,"")</f>
        <v>0.9</v>
      </c>
      <c r="G16" s="62" t="n">
        <f aca="false">IF((AND(E16&lt;&gt;"",D16&lt;&gt;"",Brückenlänge&gt;0)),D16*E16/2*($G$4)*Brückenlänge^2,"")</f>
        <v>21994.4615625</v>
      </c>
      <c r="H16" s="62" t="n">
        <f aca="false">IF((AND(Einzellast1&gt;0,Brückenlänge&gt;0,D16&lt;&gt;"",E16&lt;&gt;"")),IF(C16&lt;=(PositionX1),D16*(Brückenlänge-PositionX1)*Einzellast1,E16*PositionX1*Einzellast1),"")</f>
        <v>210</v>
      </c>
      <c r="I16" s="62" t="n">
        <f aca="false">IF(AND(E16&lt;&gt;"",D16&lt;&gt;"",Brückenlänge&gt;0,Einzellast2&gt;0),IF(C16&lt;=(PositionX2),D16*(Brückenlänge-PositionX2)*Einzellast2,E16*PositionX2*Einzellast2),"")</f>
        <v>499.999999999998</v>
      </c>
      <c r="J16" s="62" t="n">
        <f aca="false">IF((OR(G16&lt;&gt;"",H16&lt;&gt;"",I16&lt;&gt;"")),G16+H16+I16,0)</f>
        <v>22704.4615625</v>
      </c>
      <c r="N16" s="64" t="n">
        <f aca="false">J16</f>
        <v>22704.4615625</v>
      </c>
      <c r="O16" s="64" t="n">
        <f aca="false">C16</f>
        <v>1.05</v>
      </c>
    </row>
    <row r="17" customFormat="false" ht="14.4" hidden="false" customHeight="false" outlineLevel="0" collapsed="false">
      <c r="B17" s="60" t="n">
        <v>8</v>
      </c>
      <c r="C17" s="62" t="n">
        <f aca="false">E4/70*B17</f>
        <v>1.2</v>
      </c>
      <c r="D17" s="63" t="n">
        <f aca="false">IF(Brückenlänge&gt;0, C17/$E$4,"")</f>
        <v>0.114285714285714</v>
      </c>
      <c r="E17" s="63" t="n">
        <f aca="false">IF(Brückenlänge&gt;0,($E$4-C17)/$E$4,"")</f>
        <v>0.885714285714286</v>
      </c>
      <c r="G17" s="62" t="n">
        <f aca="false">IF((AND(E17&lt;&gt;"",D17&lt;&gt;"",Brückenlänge&gt;0)),D17*E17/2*($G$4)*Brückenlänge^2,"")</f>
        <v>24737.535</v>
      </c>
      <c r="H17" s="62" t="n">
        <f aca="false">IF((AND(Einzellast1&gt;0,Brückenlänge&gt;0,D17&lt;&gt;"",E17&lt;&gt;"")),IF(C17&lt;=(PositionX1),D17*(Brückenlänge-PositionX1)*Einzellast1,E17*PositionX1*Einzellast1),"")</f>
        <v>240</v>
      </c>
      <c r="I17" s="62" t="n">
        <f aca="false">IF(AND(E17&lt;&gt;"",D17&lt;&gt;"",Brückenlänge&gt;0,Einzellast2&gt;0),IF(C17&lt;=(PositionX2),D17*(Brückenlänge-PositionX2)*Einzellast2,E17*PositionX2*Einzellast2),"")</f>
        <v>571.428571428569</v>
      </c>
      <c r="J17" s="62" t="n">
        <f aca="false">IF((OR(G17&lt;&gt;"",H17&lt;&gt;"",I17&lt;&gt;"")),G17+H17+I17,0)</f>
        <v>25548.9635714286</v>
      </c>
      <c r="N17" s="64" t="n">
        <f aca="false">J17</f>
        <v>25548.9635714286</v>
      </c>
      <c r="O17" s="64" t="n">
        <f aca="false">C17</f>
        <v>1.2</v>
      </c>
    </row>
    <row r="18" customFormat="false" ht="14.4" hidden="false" customHeight="false" outlineLevel="0" collapsed="false">
      <c r="B18" s="60" t="n">
        <v>9</v>
      </c>
      <c r="C18" s="62" t="n">
        <f aca="false">E4/70*B18</f>
        <v>1.35</v>
      </c>
      <c r="D18" s="63" t="n">
        <f aca="false">IF(Brückenlänge&gt;0, C18/$E$4,"")</f>
        <v>0.128571428571429</v>
      </c>
      <c r="E18" s="63" t="n">
        <f aca="false">IF(Brückenlänge&gt;0,($E$4-C18)/$E$4,"")</f>
        <v>0.871428571428571</v>
      </c>
      <c r="G18" s="62" t="n">
        <f aca="false">IF((AND(E18&lt;&gt;"",D18&lt;&gt;"",Brückenlänge&gt;0)),D18*E18/2*($G$4)*Brückenlänge^2,"")</f>
        <v>27380.8603125</v>
      </c>
      <c r="H18" s="62" t="n">
        <f aca="false">IF((AND(Einzellast1&gt;0,Brückenlänge&gt;0,D18&lt;&gt;"",E18&lt;&gt;"")),IF(C18&lt;=(PositionX1),D18*(Brückenlänge-PositionX1)*Einzellast1,E18*PositionX1*Einzellast1),"")</f>
        <v>270</v>
      </c>
      <c r="I18" s="62" t="n">
        <f aca="false">IF(AND(E18&lt;&gt;"",D18&lt;&gt;"",Brückenlänge&gt;0,Einzellast2&gt;0),IF(C18&lt;=(PositionX2),D18*(Brückenlänge-PositionX2)*Einzellast2,E18*PositionX2*Einzellast2),"")</f>
        <v>642.857142857141</v>
      </c>
      <c r="J18" s="62" t="n">
        <f aca="false">IF((OR(G18&lt;&gt;"",H18&lt;&gt;"",I18&lt;&gt;"")),G18+H18+I18,0)</f>
        <v>28293.7174553571</v>
      </c>
      <c r="N18" s="64" t="n">
        <f aca="false">J18</f>
        <v>28293.7174553571</v>
      </c>
      <c r="O18" s="64" t="n">
        <f aca="false">C18</f>
        <v>1.35</v>
      </c>
    </row>
    <row r="19" customFormat="false" ht="14.4" hidden="false" customHeight="false" outlineLevel="0" collapsed="false">
      <c r="B19" s="60" t="n">
        <v>10</v>
      </c>
      <c r="C19" s="62" t="n">
        <f aca="false">E4/70*B19</f>
        <v>1.5</v>
      </c>
      <c r="D19" s="63" t="n">
        <f aca="false">IF(Brückenlänge&gt;0, C19/$E$4,"")</f>
        <v>0.142857142857143</v>
      </c>
      <c r="E19" s="63" t="n">
        <f aca="false">IF(Brückenlänge&gt;0,($E$4-C19)/$E$4,"")</f>
        <v>0.857142857142857</v>
      </c>
      <c r="G19" s="62" t="n">
        <f aca="false">IF((AND(E19&lt;&gt;"",D19&lt;&gt;"",Brückenlänge&gt;0)),D19*E19/2*($G$4)*Brückenlänge^2,"")</f>
        <v>29924.4375</v>
      </c>
      <c r="H19" s="62" t="n">
        <f aca="false">IF((AND(Einzellast1&gt;0,Brückenlänge&gt;0,D19&lt;&gt;"",E19&lt;&gt;"")),IF(C19&lt;=(PositionX1),D19*(Brückenlänge-PositionX1)*Einzellast1,E19*PositionX1*Einzellast1),"")</f>
        <v>300</v>
      </c>
      <c r="I19" s="62" t="n">
        <f aca="false">IF(AND(E19&lt;&gt;"",D19&lt;&gt;"",Brückenlänge&gt;0,Einzellast2&gt;0),IF(C19&lt;=(PositionX2),D19*(Brückenlänge-PositionX2)*Einzellast2,E19*PositionX2*Einzellast2),"")</f>
        <v>714.285714285712</v>
      </c>
      <c r="J19" s="62" t="n">
        <f aca="false">IF((OR(G19&lt;&gt;"",H19&lt;&gt;"",I19&lt;&gt;"")),G19+H19+I19,0)</f>
        <v>30938.7232142857</v>
      </c>
      <c r="N19" s="64" t="n">
        <f aca="false">J19</f>
        <v>30938.7232142857</v>
      </c>
      <c r="O19" s="64" t="n">
        <f aca="false">C19</f>
        <v>1.5</v>
      </c>
    </row>
    <row r="20" customFormat="false" ht="14.4" hidden="false" customHeight="false" outlineLevel="0" collapsed="false">
      <c r="B20" s="60" t="n">
        <v>11</v>
      </c>
      <c r="C20" s="62" t="n">
        <f aca="false">E4/70*B20</f>
        <v>1.65</v>
      </c>
      <c r="D20" s="63" t="n">
        <f aca="false">IF(Brückenlänge&gt;0, C20/$E$4,"")</f>
        <v>0.157142857142857</v>
      </c>
      <c r="E20" s="63" t="n">
        <f aca="false">IF(Brückenlänge&gt;0,($E$4-C20)/$E$4,"")</f>
        <v>0.842857142857143</v>
      </c>
      <c r="G20" s="62" t="n">
        <f aca="false">IF((AND(E20&lt;&gt;"",D20&lt;&gt;"",Brückenlänge&gt;0)),D20*E20/2*($G$4)*Brückenlänge^2,"")</f>
        <v>32368.2665625</v>
      </c>
      <c r="H20" s="62" t="n">
        <f aca="false">IF((AND(Einzellast1&gt;0,Brückenlänge&gt;0,D20&lt;&gt;"",E20&lt;&gt;"")),IF(C20&lt;=(PositionX1),D20*(Brückenlänge-PositionX1)*Einzellast1,E20*PositionX1*Einzellast1),"")</f>
        <v>330</v>
      </c>
      <c r="I20" s="62" t="n">
        <f aca="false">IF(AND(E20&lt;&gt;"",D20&lt;&gt;"",Brückenlänge&gt;0,Einzellast2&gt;0),IF(C20&lt;=(PositionX2),D20*(Brückenlänge-PositionX2)*Einzellast2,E20*PositionX2*Einzellast2),"")</f>
        <v>785.714285714283</v>
      </c>
      <c r="J20" s="62" t="n">
        <f aca="false">IF((OR(G20&lt;&gt;"",H20&lt;&gt;"",I20&lt;&gt;"")),G20+H20+I20,0)</f>
        <v>33483.9808482143</v>
      </c>
      <c r="N20" s="64" t="n">
        <f aca="false">J20</f>
        <v>33483.9808482143</v>
      </c>
      <c r="O20" s="64" t="n">
        <f aca="false">C20</f>
        <v>1.65</v>
      </c>
    </row>
    <row r="21" customFormat="false" ht="14.4" hidden="false" customHeight="false" outlineLevel="0" collapsed="false">
      <c r="B21" s="60" t="n">
        <v>12</v>
      </c>
      <c r="C21" s="62" t="n">
        <f aca="false">E4/70*B21</f>
        <v>1.8</v>
      </c>
      <c r="D21" s="63" t="n">
        <f aca="false">IF(Brückenlänge&gt;0, C21/$E$4,"")</f>
        <v>0.171428571428571</v>
      </c>
      <c r="E21" s="63" t="n">
        <f aca="false">IF(Brückenlänge&gt;0,($E$4-C21)/$E$4,"")</f>
        <v>0.828571428571429</v>
      </c>
      <c r="G21" s="62" t="n">
        <f aca="false">IF((AND(E21&lt;&gt;"",D21&lt;&gt;"",Brückenlänge&gt;0)),D21*E21/2*($G$4)*Brückenlänge^2,"")</f>
        <v>34712.3475</v>
      </c>
      <c r="H21" s="62" t="n">
        <f aca="false">IF((AND(Einzellast1&gt;0,Brückenlänge&gt;0,D21&lt;&gt;"",E21&lt;&gt;"")),IF(C21&lt;=(PositionX1),D21*(Brückenlänge-PositionX1)*Einzellast1,E21*PositionX1*Einzellast1),"")</f>
        <v>360</v>
      </c>
      <c r="I21" s="62" t="n">
        <f aca="false">IF(AND(E21&lt;&gt;"",D21&lt;&gt;"",Brückenlänge&gt;0,Einzellast2&gt;0),IF(C21&lt;=(PositionX2),D21*(Brückenlänge-PositionX2)*Einzellast2,E21*PositionX2*Einzellast2),"")</f>
        <v>857.142857142854</v>
      </c>
      <c r="J21" s="62" t="n">
        <f aca="false">IF((OR(G21&lt;&gt;"",H21&lt;&gt;"",I21&lt;&gt;"")),G21+H21+I21,0)</f>
        <v>35929.4903571429</v>
      </c>
      <c r="N21" s="64" t="n">
        <f aca="false">J21</f>
        <v>35929.4903571429</v>
      </c>
      <c r="O21" s="64" t="n">
        <f aca="false">C21</f>
        <v>1.8</v>
      </c>
    </row>
    <row r="22" customFormat="false" ht="14.4" hidden="false" customHeight="false" outlineLevel="0" collapsed="false">
      <c r="B22" s="60" t="n">
        <v>13</v>
      </c>
      <c r="C22" s="62" t="n">
        <f aca="false">E4/70*B22</f>
        <v>1.95</v>
      </c>
      <c r="D22" s="63" t="n">
        <f aca="false">IF(Brückenlänge&gt;0, C22/$E$4,"")</f>
        <v>0.185714285714286</v>
      </c>
      <c r="E22" s="63" t="n">
        <f aca="false">IF(Brückenlänge&gt;0,($E$4-C22)/$E$4,"")</f>
        <v>0.814285714285714</v>
      </c>
      <c r="G22" s="62" t="n">
        <f aca="false">IF((AND(E22&lt;&gt;"",D22&lt;&gt;"",Brückenlänge&gt;0)),D22*E22/2*($G$4)*Brückenlänge^2,"")</f>
        <v>36956.6803125</v>
      </c>
      <c r="H22" s="62" t="n">
        <f aca="false">IF((AND(Einzellast1&gt;0,Brückenlänge&gt;0,D22&lt;&gt;"",E22&lt;&gt;"")),IF(C22&lt;=(PositionX1),D22*(Brückenlänge-PositionX1)*Einzellast1,E22*PositionX1*Einzellast1),"")</f>
        <v>390</v>
      </c>
      <c r="I22" s="62" t="n">
        <f aca="false">IF(AND(E22&lt;&gt;"",D22&lt;&gt;"",Brückenlänge&gt;0,Einzellast2&gt;0),IF(C22&lt;=(PositionX2),D22*(Brückenlänge-PositionX2)*Einzellast2,E22*PositionX2*Einzellast2),"")</f>
        <v>928.571428571425</v>
      </c>
      <c r="J22" s="62" t="n">
        <f aca="false">IF((OR(G22&lt;&gt;"",H22&lt;&gt;"",I22&lt;&gt;"")),G22+H22+I22,0)</f>
        <v>38275.2517410714</v>
      </c>
      <c r="N22" s="64" t="n">
        <f aca="false">J22</f>
        <v>38275.2517410714</v>
      </c>
      <c r="O22" s="64" t="n">
        <f aca="false">C22</f>
        <v>1.95</v>
      </c>
    </row>
    <row r="23" customFormat="false" ht="14.4" hidden="false" customHeight="false" outlineLevel="0" collapsed="false">
      <c r="B23" s="60" t="n">
        <v>14</v>
      </c>
      <c r="C23" s="62" t="n">
        <f aca="false">E4/70*B23</f>
        <v>2.1</v>
      </c>
      <c r="D23" s="63" t="n">
        <f aca="false">IF(Brückenlänge&gt;0, C23/$E$4,"")</f>
        <v>0.2</v>
      </c>
      <c r="E23" s="63" t="n">
        <f aca="false">IF(Brückenlänge&gt;0,($E$4-C23)/$E$4,"")</f>
        <v>0.8</v>
      </c>
      <c r="G23" s="62" t="n">
        <f aca="false">IF((AND(E23&lt;&gt;"",D23&lt;&gt;"",Brückenlänge&gt;0)),D23*E23/2*($G$4)*Brückenlänge^2,"")</f>
        <v>39101.265</v>
      </c>
      <c r="H23" s="62" t="n">
        <f aca="false">IF((AND(Einzellast1&gt;0,Brückenlänge&gt;0,D23&lt;&gt;"",E23&lt;&gt;"")),IF(C23&lt;=(PositionX1),D23*(Brückenlänge-PositionX1)*Einzellast1,E23*PositionX1*Einzellast1),"")</f>
        <v>420</v>
      </c>
      <c r="I23" s="62" t="n">
        <f aca="false">IF(AND(E23&lt;&gt;"",D23&lt;&gt;"",Brückenlänge&gt;0,Einzellast2&gt;0),IF(C23&lt;=(PositionX2),D23*(Brückenlänge-PositionX2)*Einzellast2,E23*PositionX2*Einzellast2),"")</f>
        <v>999.999999999997</v>
      </c>
      <c r="J23" s="62" t="n">
        <f aca="false">IF((OR(G23&lt;&gt;"",H23&lt;&gt;"",I23&lt;&gt;"")),G23+H23+I23,0)</f>
        <v>40521.265</v>
      </c>
      <c r="N23" s="64" t="n">
        <f aca="false">J23</f>
        <v>40521.265</v>
      </c>
      <c r="O23" s="64" t="n">
        <f aca="false">C23</f>
        <v>2.1</v>
      </c>
    </row>
    <row r="24" customFormat="false" ht="14.4" hidden="false" customHeight="false" outlineLevel="0" collapsed="false">
      <c r="B24" s="60" t="n">
        <v>15</v>
      </c>
      <c r="C24" s="62" t="n">
        <f aca="false">Brückenlänge/70*B24</f>
        <v>2.25</v>
      </c>
      <c r="D24" s="63" t="n">
        <f aca="false">IF(Brückenlänge&gt;0, C24/$E$4,"")</f>
        <v>0.214285714285714</v>
      </c>
      <c r="E24" s="63" t="n">
        <f aca="false">IF(Brückenlänge&gt;0,($E$4-C24)/$E$4,"")</f>
        <v>0.785714285714286</v>
      </c>
      <c r="G24" s="62" t="n">
        <f aca="false">IF((AND(E24&lt;&gt;"",D24&lt;&gt;"",Brückenlänge&gt;0)),D24*E24/2*($G$4)*Brückenlänge^2,"")</f>
        <v>41146.1015625</v>
      </c>
      <c r="H24" s="62" t="n">
        <f aca="false">IF((AND(Einzellast1&gt;0,Brückenlänge&gt;0,D24&lt;&gt;"",E24&lt;&gt;"")),IF(C24&lt;=(PositionX1),D24*(Brückenlänge-PositionX1)*Einzellast1,E24*PositionX1*Einzellast1),"")</f>
        <v>450</v>
      </c>
      <c r="I24" s="62" t="n">
        <f aca="false">IF(AND(E24&lt;&gt;"",D24&lt;&gt;"",Brückenlänge&gt;0,Einzellast2&gt;0),IF(C24&lt;=(PositionX2),D24*(Brückenlänge-PositionX2)*Einzellast2,E24*PositionX2*Einzellast2),"")</f>
        <v>1071.42857142857</v>
      </c>
      <c r="J24" s="62" t="n">
        <f aca="false">IF((OR(G24&lt;&gt;"",H24&lt;&gt;"",I24&lt;&gt;"")),G24+H24+I24,0)</f>
        <v>42667.5301339286</v>
      </c>
      <c r="N24" s="64" t="n">
        <f aca="false">J24</f>
        <v>42667.5301339286</v>
      </c>
      <c r="O24" s="64" t="n">
        <f aca="false">C24</f>
        <v>2.25</v>
      </c>
    </row>
    <row r="25" customFormat="false" ht="14.4" hidden="false" customHeight="false" outlineLevel="0" collapsed="false">
      <c r="B25" s="60" t="n">
        <v>16</v>
      </c>
      <c r="C25" s="62" t="n">
        <f aca="false">Brückenlänge/70*B25</f>
        <v>2.4</v>
      </c>
      <c r="D25" s="63" t="n">
        <f aca="false">IF(Brückenlänge&gt;0, C25/$E$4,"")</f>
        <v>0.228571428571429</v>
      </c>
      <c r="E25" s="63" t="n">
        <f aca="false">IF(Brückenlänge&gt;0,($E$4-C25)/$E$4,"")</f>
        <v>0.771428571428571</v>
      </c>
      <c r="G25" s="62" t="n">
        <f aca="false">IF((AND(E25&lt;&gt;"",D25&lt;&gt;"",Brückenlänge&gt;0)),D25*E25/2*($G$4)*Brückenlänge^2,"")</f>
        <v>43091.19</v>
      </c>
      <c r="H25" s="62" t="n">
        <f aca="false">IF((AND(Einzellast1&gt;0,Brückenlänge&gt;0,D25&lt;&gt;"",E25&lt;&gt;"")),IF(C25&lt;=(PositionX1),D25*(Brückenlänge-PositionX1)*Einzellast1,E25*PositionX1*Einzellast1),"")</f>
        <v>480</v>
      </c>
      <c r="I25" s="62" t="n">
        <f aca="false">IF(AND(E25&lt;&gt;"",D25&lt;&gt;"",Brückenlänge&gt;0,Einzellast2&gt;0),IF(C25&lt;=(PositionX2),D25*(Brückenlänge-PositionX2)*Einzellast2,E25*PositionX2*Einzellast2),"")</f>
        <v>1142.85714285714</v>
      </c>
      <c r="J25" s="62" t="n">
        <f aca="false">IF((OR(G25&lt;&gt;"",H25&lt;&gt;"",I25&lt;&gt;"")),G25+H25+I25,0)</f>
        <v>44714.0471428571</v>
      </c>
      <c r="N25" s="64" t="n">
        <f aca="false">J25</f>
        <v>44714.0471428571</v>
      </c>
      <c r="O25" s="64" t="n">
        <f aca="false">C25</f>
        <v>2.4</v>
      </c>
    </row>
    <row r="26" customFormat="false" ht="14.4" hidden="false" customHeight="false" outlineLevel="0" collapsed="false">
      <c r="B26" s="60" t="n">
        <v>17</v>
      </c>
      <c r="C26" s="62" t="n">
        <f aca="false">Brückenlänge/70*B26</f>
        <v>2.55</v>
      </c>
      <c r="D26" s="63" t="n">
        <f aca="false">IF(Brückenlänge&gt;0, C26/$E$4,"")</f>
        <v>0.242857142857143</v>
      </c>
      <c r="E26" s="63" t="n">
        <f aca="false">IF(Brückenlänge&gt;0,($E$4-C26)/$E$4,"")</f>
        <v>0.757142857142857</v>
      </c>
      <c r="G26" s="62" t="n">
        <f aca="false">IF((AND(E26&lt;&gt;"",D26&lt;&gt;"",Brückenlänge&gt;0)),D26*E26/2*($G$4)*Brückenlänge^2,"")</f>
        <v>44936.5303125</v>
      </c>
      <c r="H26" s="62" t="n">
        <f aca="false">IF((AND(Einzellast1&gt;0,Brückenlänge&gt;0,D26&lt;&gt;"",E26&lt;&gt;"")),IF(C26&lt;=(PositionX1),D26*(Brückenlänge-PositionX1)*Einzellast1,E26*PositionX1*Einzellast1),"")</f>
        <v>510</v>
      </c>
      <c r="I26" s="62" t="n">
        <f aca="false">IF(AND(E26&lt;&gt;"",D26&lt;&gt;"",Brückenlänge&gt;0,Einzellast2&gt;0),IF(C26&lt;=(PositionX2),D26*(Brückenlänge-PositionX2)*Einzellast2,E26*PositionX2*Einzellast2),"")</f>
        <v>1214.28571428571</v>
      </c>
      <c r="J26" s="62" t="n">
        <f aca="false">IF((OR(G26&lt;&gt;"",H26&lt;&gt;"",I26&lt;&gt;"")),G26+H26+I26,0)</f>
        <v>46660.8160267857</v>
      </c>
      <c r="N26" s="64" t="n">
        <f aca="false">J26</f>
        <v>46660.8160267857</v>
      </c>
      <c r="O26" s="64" t="n">
        <f aca="false">C26</f>
        <v>2.55</v>
      </c>
    </row>
    <row r="27" customFormat="false" ht="14.4" hidden="false" customHeight="false" outlineLevel="0" collapsed="false">
      <c r="B27" s="60" t="n">
        <v>18</v>
      </c>
      <c r="C27" s="62" t="n">
        <f aca="false">Brückenlänge/70*B27</f>
        <v>2.7</v>
      </c>
      <c r="D27" s="63" t="n">
        <f aca="false">IF(Brückenlänge&gt;0, C27/$E$4,"")</f>
        <v>0.257142857142857</v>
      </c>
      <c r="E27" s="63" t="n">
        <f aca="false">IF(Brückenlänge&gt;0,($E$4-C27)/$E$4,"")</f>
        <v>0.742857142857143</v>
      </c>
      <c r="G27" s="62" t="n">
        <f aca="false">IF((AND(E27&lt;&gt;"",D27&lt;&gt;"",Brückenlänge&gt;0)),D27*E27/2*($G$4)*Brückenlänge^2,"")</f>
        <v>46682.1225</v>
      </c>
      <c r="H27" s="62" t="n">
        <f aca="false">IF((AND(Einzellast1&gt;0,Brückenlänge&gt;0,D27&lt;&gt;"",E27&lt;&gt;"")),IF(C27&lt;=(PositionX1),D27*(Brückenlänge-PositionX1)*Einzellast1,E27*PositionX1*Einzellast1),"")</f>
        <v>540</v>
      </c>
      <c r="I27" s="62" t="n">
        <f aca="false">IF(AND(E27&lt;&gt;"",D27&lt;&gt;"",Brückenlänge&gt;0,Einzellast2&gt;0),IF(C27&lt;=(PositionX2),D27*(Brückenlänge-PositionX2)*Einzellast2,E27*PositionX2*Einzellast2),"")</f>
        <v>1285.71428571428</v>
      </c>
      <c r="J27" s="62" t="n">
        <f aca="false">IF((OR(G27&lt;&gt;"",H27&lt;&gt;"",I27&lt;&gt;"")),G27+H27+I27,0)</f>
        <v>48507.8367857143</v>
      </c>
      <c r="N27" s="64" t="n">
        <f aca="false">J27</f>
        <v>48507.8367857143</v>
      </c>
      <c r="O27" s="64" t="n">
        <f aca="false">C27</f>
        <v>2.7</v>
      </c>
    </row>
    <row r="28" customFormat="false" ht="14.4" hidden="false" customHeight="false" outlineLevel="0" collapsed="false">
      <c r="B28" s="60" t="n">
        <v>19</v>
      </c>
      <c r="C28" s="62" t="n">
        <f aca="false">Brückenlänge/70*B28</f>
        <v>2.85</v>
      </c>
      <c r="D28" s="63" t="n">
        <f aca="false">IF(Brückenlänge&gt;0, C28/$E$4,"")</f>
        <v>0.271428571428571</v>
      </c>
      <c r="E28" s="63" t="n">
        <f aca="false">IF(Brückenlänge&gt;0,($E$4-C28)/$E$4,"")</f>
        <v>0.728571428571429</v>
      </c>
      <c r="G28" s="62" t="n">
        <f aca="false">IF((AND(E28&lt;&gt;"",D28&lt;&gt;"",Brückenlänge&gt;0)),D28*E28/2*($G$4)*Brückenlänge^2,"")</f>
        <v>48327.9665625</v>
      </c>
      <c r="H28" s="62" t="n">
        <f aca="false">IF((AND(Einzellast1&gt;0,Brückenlänge&gt;0,D28&lt;&gt;"",E28&lt;&gt;"")),IF(C28&lt;=(PositionX1),D28*(Brückenlänge-PositionX1)*Einzellast1,E28*PositionX1*Einzellast1),"")</f>
        <v>570</v>
      </c>
      <c r="I28" s="62" t="n">
        <f aca="false">IF(AND(E28&lt;&gt;"",D28&lt;&gt;"",Brückenlänge&gt;0,Einzellast2&gt;0),IF(C28&lt;=(PositionX2),D28*(Brückenlänge-PositionX2)*Einzellast2,E28*PositionX2*Einzellast2),"")</f>
        <v>1357.14285714285</v>
      </c>
      <c r="J28" s="62" t="n">
        <f aca="false">IF((OR(G28&lt;&gt;"",H28&lt;&gt;"",I28&lt;&gt;"")),G28+H28+I28,0)</f>
        <v>50255.1094196429</v>
      </c>
      <c r="N28" s="64" t="n">
        <f aca="false">J28</f>
        <v>50255.1094196429</v>
      </c>
      <c r="O28" s="64" t="n">
        <f aca="false">C28</f>
        <v>2.85</v>
      </c>
    </row>
    <row r="29" customFormat="false" ht="14.4" hidden="false" customHeight="false" outlineLevel="0" collapsed="false">
      <c r="B29" s="60" t="n">
        <v>20</v>
      </c>
      <c r="C29" s="62" t="n">
        <f aca="false">Brückenlänge/70*B29</f>
        <v>3</v>
      </c>
      <c r="D29" s="63" t="n">
        <f aca="false">IF(Brückenlänge&gt;0, C29/$E$4,"")</f>
        <v>0.285714285714286</v>
      </c>
      <c r="E29" s="63" t="n">
        <f aca="false">IF(Brückenlänge&gt;0,($E$4-C29)/$E$4,"")</f>
        <v>0.714285714285714</v>
      </c>
      <c r="G29" s="62" t="n">
        <f aca="false">IF((AND(E29&lt;&gt;"",D29&lt;&gt;"",Brückenlänge&gt;0)),D29*E29/2*($G$4)*Brückenlänge^2,"")</f>
        <v>49874.0625</v>
      </c>
      <c r="H29" s="62" t="n">
        <f aca="false">IF((AND(Einzellast1&gt;0,Brückenlänge&gt;0,D29&lt;&gt;"",E29&lt;&gt;"")),IF(C29&lt;=(PositionX1),D29*(Brückenlänge-PositionX1)*Einzellast1,E29*PositionX1*Einzellast1),"")</f>
        <v>600</v>
      </c>
      <c r="I29" s="62" t="n">
        <f aca="false">IF(AND(E29&lt;&gt;"",D29&lt;&gt;"",Brückenlänge&gt;0,Einzellast2&gt;0),IF(C29&lt;=(PositionX2),D29*(Brückenlänge-PositionX2)*Einzellast2,E29*PositionX2*Einzellast2),"")</f>
        <v>1428.57142857142</v>
      </c>
      <c r="J29" s="62" t="n">
        <f aca="false">IF((OR(G29&lt;&gt;"",H29&lt;&gt;"",I29&lt;&gt;"")),G29+H29+I29,0)</f>
        <v>51902.6339285714</v>
      </c>
      <c r="N29" s="64" t="n">
        <f aca="false">J29</f>
        <v>51902.6339285714</v>
      </c>
      <c r="O29" s="64" t="n">
        <f aca="false">C29</f>
        <v>3</v>
      </c>
    </row>
    <row r="30" customFormat="false" ht="14.4" hidden="false" customHeight="false" outlineLevel="0" collapsed="false">
      <c r="B30" s="60" t="n">
        <v>21</v>
      </c>
      <c r="C30" s="62" t="n">
        <f aca="false">Brückenlänge/70*B30</f>
        <v>3.15</v>
      </c>
      <c r="D30" s="63" t="n">
        <f aca="false">IF(Brückenlänge&gt;0, C30/$E$4,"")</f>
        <v>0.3</v>
      </c>
      <c r="E30" s="63" t="n">
        <f aca="false">IF(Brückenlänge&gt;0,($E$4-C30)/$E$4,"")</f>
        <v>0.7</v>
      </c>
      <c r="G30" s="62" t="n">
        <f aca="false">IF((AND(E30&lt;&gt;"",D30&lt;&gt;"",Brückenlänge&gt;0)),D30*E30/2*($G$4)*Brückenlänge^2,"")</f>
        <v>51320.4103125</v>
      </c>
      <c r="H30" s="62" t="n">
        <f aca="false">IF((AND(Einzellast1&gt;0,Brückenlänge&gt;0,D30&lt;&gt;"",E30&lt;&gt;"")),IF(C30&lt;=(PositionX1),D30*(Brückenlänge-PositionX1)*Einzellast1,E30*PositionX1*Einzellast1),"")</f>
        <v>630</v>
      </c>
      <c r="I30" s="62" t="n">
        <f aca="false">IF(AND(E30&lt;&gt;"",D30&lt;&gt;"",Brückenlänge&gt;0,Einzellast2&gt;0),IF(C30&lt;=(PositionX2),D30*(Brückenlänge-PositionX2)*Einzellast2,E30*PositionX2*Einzellast2),"")</f>
        <v>1499.99999999999</v>
      </c>
      <c r="J30" s="62" t="n">
        <f aca="false">IF((OR(G30&lt;&gt;"",H30&lt;&gt;"",I30&lt;&gt;"")),G30+H30+I30,0)</f>
        <v>53450.4103125</v>
      </c>
      <c r="N30" s="64" t="n">
        <f aca="false">J30</f>
        <v>53450.4103125</v>
      </c>
      <c r="O30" s="64" t="n">
        <f aca="false">C30</f>
        <v>3.15</v>
      </c>
    </row>
    <row r="31" customFormat="false" ht="14.4" hidden="false" customHeight="false" outlineLevel="0" collapsed="false">
      <c r="B31" s="60" t="n">
        <v>22</v>
      </c>
      <c r="C31" s="62" t="n">
        <f aca="false">Brückenlänge/70*B31</f>
        <v>3.3</v>
      </c>
      <c r="D31" s="63" t="n">
        <f aca="false">IF(Brückenlänge&gt;0, C31/$E$4,"")</f>
        <v>0.314285714285714</v>
      </c>
      <c r="E31" s="63" t="n">
        <f aca="false">IF(Brückenlänge&gt;0,($E$4-C31)/$E$4,"")</f>
        <v>0.685714285714286</v>
      </c>
      <c r="G31" s="62" t="n">
        <f aca="false">IF((AND(E31&lt;&gt;"",D31&lt;&gt;"",Brückenlänge&gt;0)),D31*E31/2*($G$4)*Brückenlänge^2,"")</f>
        <v>52667.01</v>
      </c>
      <c r="H31" s="62" t="n">
        <f aca="false">IF((AND(Einzellast1&gt;0,Brückenlänge&gt;0,D31&lt;&gt;"",E31&lt;&gt;"")),IF(C31&lt;=(PositionX1),D31*(Brückenlänge-PositionX1)*Einzellast1,E31*PositionX1*Einzellast1),"")</f>
        <v>660</v>
      </c>
      <c r="I31" s="62" t="n">
        <f aca="false">IF(AND(E31&lt;&gt;"",D31&lt;&gt;"",Brückenlänge&gt;0,Einzellast2&gt;0),IF(C31&lt;=(PositionX2),D31*(Brückenlänge-PositionX2)*Einzellast2,E31*PositionX2*Einzellast2),"")</f>
        <v>1571.42857142857</v>
      </c>
      <c r="J31" s="62" t="n">
        <f aca="false">IF((OR(G31&lt;&gt;"",H31&lt;&gt;"",I31&lt;&gt;"")),G31+H31+I31,0)</f>
        <v>54898.4385714286</v>
      </c>
      <c r="N31" s="64" t="n">
        <f aca="false">J31</f>
        <v>54898.4385714286</v>
      </c>
      <c r="O31" s="64" t="n">
        <f aca="false">C31</f>
        <v>3.3</v>
      </c>
    </row>
    <row r="32" customFormat="false" ht="14.4" hidden="false" customHeight="false" outlineLevel="0" collapsed="false">
      <c r="B32" s="60" t="n">
        <v>23</v>
      </c>
      <c r="C32" s="62" t="n">
        <f aca="false">Brückenlänge/70*B32</f>
        <v>3.45</v>
      </c>
      <c r="D32" s="63" t="n">
        <f aca="false">IF(Brückenlänge&gt;0, C32/$E$4,"")</f>
        <v>0.328571428571429</v>
      </c>
      <c r="E32" s="63" t="n">
        <f aca="false">IF(Brückenlänge&gt;0,($E$4-C32)/$E$4,"")</f>
        <v>0.671428571428571</v>
      </c>
      <c r="G32" s="62" t="n">
        <f aca="false">IF((AND(E32&lt;&gt;"",D32&lt;&gt;"",Brückenlänge&gt;0)),D32*E32/2*($G$4)*Brückenlänge^2,"")</f>
        <v>53913.8615625</v>
      </c>
      <c r="H32" s="62" t="n">
        <f aca="false">IF((AND(Einzellast1&gt;0,Brückenlänge&gt;0,D32&lt;&gt;"",E32&lt;&gt;"")),IF(C32&lt;=(PositionX1),D32*(Brückenlänge-PositionX1)*Einzellast1,E32*PositionX1*Einzellast1),"")</f>
        <v>690</v>
      </c>
      <c r="I32" s="62" t="n">
        <f aca="false">IF(AND(E32&lt;&gt;"",D32&lt;&gt;"",Brückenlänge&gt;0,Einzellast2&gt;0),IF(C32&lt;=(PositionX2),D32*(Brückenlänge-PositionX2)*Einzellast2,E32*PositionX2*Einzellast2),"")</f>
        <v>1642.85714285714</v>
      </c>
      <c r="J32" s="62" t="n">
        <f aca="false">IF((OR(G32&lt;&gt;"",H32&lt;&gt;"",I32&lt;&gt;"")),G32+H32+I32,0)</f>
        <v>56246.7187053571</v>
      </c>
      <c r="N32" s="64" t="n">
        <f aca="false">J32</f>
        <v>56246.7187053571</v>
      </c>
      <c r="O32" s="64" t="n">
        <f aca="false">C32</f>
        <v>3.45</v>
      </c>
    </row>
    <row r="33" customFormat="false" ht="14.4" hidden="false" customHeight="false" outlineLevel="0" collapsed="false">
      <c r="B33" s="60" t="n">
        <v>24</v>
      </c>
      <c r="C33" s="62" t="n">
        <f aca="false">Brückenlänge/70*B33</f>
        <v>3.6</v>
      </c>
      <c r="D33" s="63" t="n">
        <f aca="false">IF(Brückenlänge&gt;0, C33/$E$4,"")</f>
        <v>0.342857142857143</v>
      </c>
      <c r="E33" s="63" t="n">
        <f aca="false">IF(Brückenlänge&gt;0,($E$4-C33)/$E$4,"")</f>
        <v>0.657142857142857</v>
      </c>
      <c r="G33" s="62" t="n">
        <f aca="false">IF((AND(E33&lt;&gt;"",D33&lt;&gt;"",Brückenlänge&gt;0)),D33*E33/2*($G$4)*Brückenlänge^2,"")</f>
        <v>55060.965</v>
      </c>
      <c r="H33" s="62" t="n">
        <f aca="false">IF((AND(Einzellast1&gt;0,Brückenlänge&gt;0,D33&lt;&gt;"",E33&lt;&gt;"")),IF(C33&lt;=(PositionX1),D33*(Brückenlänge-PositionX1)*Einzellast1,E33*PositionX1*Einzellast1),"")</f>
        <v>720</v>
      </c>
      <c r="I33" s="62" t="n">
        <f aca="false">IF(AND(E33&lt;&gt;"",D33&lt;&gt;"",Brückenlänge&gt;0,Einzellast2&gt;0),IF(C33&lt;=(PositionX2),D33*(Brückenlänge-PositionX2)*Einzellast2,E33*PositionX2*Einzellast2),"")</f>
        <v>1714.28571428571</v>
      </c>
      <c r="J33" s="62" t="n">
        <f aca="false">IF((OR(G33&lt;&gt;"",H33&lt;&gt;"",I33&lt;&gt;"")),G33+H33+I33,0)</f>
        <v>57495.2507142857</v>
      </c>
      <c r="N33" s="64" t="n">
        <f aca="false">J33</f>
        <v>57495.2507142857</v>
      </c>
      <c r="O33" s="64" t="n">
        <f aca="false">C33</f>
        <v>3.6</v>
      </c>
    </row>
    <row r="34" customFormat="false" ht="14.4" hidden="false" customHeight="false" outlineLevel="0" collapsed="false">
      <c r="B34" s="60" t="n">
        <v>25</v>
      </c>
      <c r="C34" s="62" t="n">
        <f aca="false">Brückenlänge/70*B34</f>
        <v>3.75</v>
      </c>
      <c r="D34" s="63" t="n">
        <f aca="false">IF(Brückenlänge&gt;0, C34/$E$4,"")</f>
        <v>0.357142857142857</v>
      </c>
      <c r="E34" s="63" t="n">
        <f aca="false">IF(Brückenlänge&gt;0,($E$4-C34)/$E$4,"")</f>
        <v>0.642857142857143</v>
      </c>
      <c r="G34" s="62" t="n">
        <f aca="false">IF((AND(E34&lt;&gt;"",D34&lt;&gt;"",Brückenlänge&gt;0)),D34*E34/2*($G$4)*Brückenlänge^2,"")</f>
        <v>56108.3203125</v>
      </c>
      <c r="H34" s="62" t="n">
        <f aca="false">IF((AND(Einzellast1&gt;0,Brückenlänge&gt;0,D34&lt;&gt;"",E34&lt;&gt;"")),IF(C34&lt;=(PositionX1),D34*(Brückenlänge-PositionX1)*Einzellast1,E34*PositionX1*Einzellast1),"")</f>
        <v>750</v>
      </c>
      <c r="I34" s="62" t="n">
        <f aca="false">IF(AND(E34&lt;&gt;"",D34&lt;&gt;"",Brückenlänge&gt;0,Einzellast2&gt;0),IF(C34&lt;=(PositionX2),D34*(Brückenlänge-PositionX2)*Einzellast2,E34*PositionX2*Einzellast2),"")</f>
        <v>1785.71428571428</v>
      </c>
      <c r="J34" s="62" t="n">
        <f aca="false">IF((OR(G34&lt;&gt;"",H34&lt;&gt;"",I34&lt;&gt;"")),G34+H34+I34,0)</f>
        <v>58644.0345982143</v>
      </c>
      <c r="N34" s="64" t="n">
        <f aca="false">J34</f>
        <v>58644.0345982143</v>
      </c>
      <c r="O34" s="64" t="n">
        <f aca="false">C34</f>
        <v>3.75</v>
      </c>
    </row>
    <row r="35" customFormat="false" ht="14.4" hidden="false" customHeight="false" outlineLevel="0" collapsed="false">
      <c r="B35" s="60" t="n">
        <v>26</v>
      </c>
      <c r="C35" s="62" t="n">
        <f aca="false">Brückenlänge/70*B35</f>
        <v>3.9</v>
      </c>
      <c r="D35" s="63" t="n">
        <f aca="false">IF(Brückenlänge&gt;0, C35/$E$4,"")</f>
        <v>0.371428571428571</v>
      </c>
      <c r="E35" s="63" t="n">
        <f aca="false">IF(Brückenlänge&gt;0,($E$4-C35)/$E$4,"")</f>
        <v>0.628571428571429</v>
      </c>
      <c r="G35" s="62" t="n">
        <f aca="false">IF((AND(E35&lt;&gt;"",D35&lt;&gt;"",Brückenlänge&gt;0)),D35*E35/2*($G$4)*Brückenlänge^2,"")</f>
        <v>57055.9275</v>
      </c>
      <c r="H35" s="62" t="n">
        <f aca="false">IF((AND(Einzellast1&gt;0,Brückenlänge&gt;0,D35&lt;&gt;"",E35&lt;&gt;"")),IF(C35&lt;=(PositionX1),D35*(Brückenlänge-PositionX1)*Einzellast1,E35*PositionX1*Einzellast1),"")</f>
        <v>780</v>
      </c>
      <c r="I35" s="62" t="n">
        <f aca="false">IF(AND(E35&lt;&gt;"",D35&lt;&gt;"",Brückenlänge&gt;0,Einzellast2&gt;0),IF(C35&lt;=(PositionX2),D35*(Brückenlänge-PositionX2)*Einzellast2,E35*PositionX2*Einzellast2),"")</f>
        <v>1857.14285714285</v>
      </c>
      <c r="J35" s="62" t="n">
        <f aca="false">IF((OR(G35&lt;&gt;"",H35&lt;&gt;"",I35&lt;&gt;"")),G35+H35+I35,0)</f>
        <v>59693.0703571428</v>
      </c>
      <c r="N35" s="64" t="n">
        <f aca="false">J35</f>
        <v>59693.0703571428</v>
      </c>
      <c r="O35" s="64" t="n">
        <f aca="false">C35</f>
        <v>3.9</v>
      </c>
    </row>
    <row r="36" customFormat="false" ht="14.4" hidden="false" customHeight="false" outlineLevel="0" collapsed="false">
      <c r="B36" s="60" t="n">
        <v>27</v>
      </c>
      <c r="C36" s="62" t="n">
        <f aca="false">Brückenlänge/70*B36</f>
        <v>4.05</v>
      </c>
      <c r="D36" s="63" t="n">
        <f aca="false">IF(Brückenlänge&gt;0, C36/$E$4,"")</f>
        <v>0.385714285714286</v>
      </c>
      <c r="E36" s="63" t="n">
        <f aca="false">IF(Brückenlänge&gt;0,($E$4-C36)/$E$4,"")</f>
        <v>0.614285714285714</v>
      </c>
      <c r="G36" s="62" t="n">
        <f aca="false">IF((AND(E36&lt;&gt;"",D36&lt;&gt;"",Brückenlänge&gt;0)),D36*E36/2*($G$4)*Brückenlänge^2,"")</f>
        <v>57903.7865625</v>
      </c>
      <c r="H36" s="62" t="n">
        <f aca="false">IF((AND(Einzellast1&gt;0,Brückenlänge&gt;0,D36&lt;&gt;"",E36&lt;&gt;"")),IF(C36&lt;=(PositionX1),D36*(Brückenlänge-PositionX1)*Einzellast1,E36*PositionX1*Einzellast1),"")</f>
        <v>810</v>
      </c>
      <c r="I36" s="62" t="n">
        <f aca="false">IF(AND(E36&lt;&gt;"",D36&lt;&gt;"",Brückenlänge&gt;0,Einzellast2&gt;0),IF(C36&lt;=(PositionX2),D36*(Brückenlänge-PositionX2)*Einzellast2,E36*PositionX2*Einzellast2),"")</f>
        <v>1928.57142857142</v>
      </c>
      <c r="J36" s="62" t="n">
        <f aca="false">IF((OR(G36&lt;&gt;"",H36&lt;&gt;"",I36&lt;&gt;"")),G36+H36+I36,0)</f>
        <v>60642.3579910714</v>
      </c>
      <c r="N36" s="64" t="n">
        <f aca="false">J36</f>
        <v>60642.3579910714</v>
      </c>
      <c r="O36" s="64" t="n">
        <f aca="false">C36</f>
        <v>4.05</v>
      </c>
    </row>
    <row r="37" customFormat="false" ht="14.4" hidden="false" customHeight="false" outlineLevel="0" collapsed="false">
      <c r="B37" s="60" t="n">
        <v>28</v>
      </c>
      <c r="C37" s="62" t="n">
        <f aca="false">Brückenlänge/70*B37</f>
        <v>4.2</v>
      </c>
      <c r="D37" s="63" t="n">
        <f aca="false">IF(Brückenlänge&gt;0, C37/$E$4,"")</f>
        <v>0.4</v>
      </c>
      <c r="E37" s="63" t="n">
        <f aca="false">IF(Brückenlänge&gt;0,($E$4-C37)/$E$4,"")</f>
        <v>0.6</v>
      </c>
      <c r="G37" s="62" t="n">
        <f aca="false">IF((AND(E37&lt;&gt;"",D37&lt;&gt;"",Brückenlänge&gt;0)),D37*E37/2*($G$4)*Brückenlänge^2,"")</f>
        <v>58651.8975</v>
      </c>
      <c r="H37" s="62" t="n">
        <f aca="false">IF((AND(Einzellast1&gt;0,Brückenlänge&gt;0,D37&lt;&gt;"",E37&lt;&gt;"")),IF(C37&lt;=(PositionX1),D37*(Brückenlänge-PositionX1)*Einzellast1,E37*PositionX1*Einzellast1),"")</f>
        <v>840</v>
      </c>
      <c r="I37" s="62" t="n">
        <f aca="false">IF(AND(E37&lt;&gt;"",D37&lt;&gt;"",Brückenlänge&gt;0,Einzellast2&gt;0),IF(C37&lt;=(PositionX2),D37*(Brückenlänge-PositionX2)*Einzellast2,E37*PositionX2*Einzellast2),"")</f>
        <v>1999.99999999999</v>
      </c>
      <c r="J37" s="62" t="n">
        <f aca="false">IF((OR(G37&lt;&gt;"",H37&lt;&gt;"",I37&lt;&gt;"")),G37+H37+I37,0)</f>
        <v>61491.8975</v>
      </c>
      <c r="N37" s="64" t="n">
        <f aca="false">J37</f>
        <v>61491.8975</v>
      </c>
      <c r="O37" s="64" t="n">
        <f aca="false">C37</f>
        <v>4.2</v>
      </c>
    </row>
    <row r="38" customFormat="false" ht="14.4" hidden="false" customHeight="false" outlineLevel="0" collapsed="false">
      <c r="B38" s="60" t="n">
        <v>29</v>
      </c>
      <c r="C38" s="62" t="n">
        <f aca="false">Brückenlänge/70*B38</f>
        <v>4.35</v>
      </c>
      <c r="D38" s="63" t="n">
        <f aca="false">IF(Brückenlänge&gt;0, C38/$E$4,"")</f>
        <v>0.414285714285714</v>
      </c>
      <c r="E38" s="63" t="n">
        <f aca="false">IF(Brückenlänge&gt;0,($E$4-C38)/$E$4,"")</f>
        <v>0.585714285714286</v>
      </c>
      <c r="G38" s="62" t="n">
        <f aca="false">IF((AND(E38&lt;&gt;"",D38&lt;&gt;"",Brückenlänge&gt;0)),D38*E38/2*($G$4)*Brückenlänge^2,"")</f>
        <v>59300.2603125</v>
      </c>
      <c r="H38" s="62" t="n">
        <f aca="false">IF((AND(Einzellast1&gt;0,Brückenlänge&gt;0,D38&lt;&gt;"",E38&lt;&gt;"")),IF(C38&lt;=(PositionX1),D38*(Brückenlänge-PositionX1)*Einzellast1,E38*PositionX1*Einzellast1),"")</f>
        <v>870</v>
      </c>
      <c r="I38" s="62" t="n">
        <f aca="false">IF(AND(E38&lt;&gt;"",D38&lt;&gt;"",Brückenlänge&gt;0,Einzellast2&gt;0),IF(C38&lt;=(PositionX2),D38*(Brückenlänge-PositionX2)*Einzellast2,E38*PositionX2*Einzellast2),"")</f>
        <v>2071.42857142856</v>
      </c>
      <c r="J38" s="62" t="n">
        <f aca="false">IF((OR(G38&lt;&gt;"",H38&lt;&gt;"",I38&lt;&gt;"")),G38+H38+I38,0)</f>
        <v>62241.6888839286</v>
      </c>
      <c r="N38" s="64" t="n">
        <f aca="false">J38</f>
        <v>62241.6888839286</v>
      </c>
      <c r="O38" s="64" t="n">
        <f aca="false">C38</f>
        <v>4.35</v>
      </c>
    </row>
    <row r="39" customFormat="false" ht="14.4" hidden="false" customHeight="false" outlineLevel="0" collapsed="false">
      <c r="B39" s="60" t="n">
        <v>30</v>
      </c>
      <c r="C39" s="62" t="n">
        <f aca="false">Brückenlänge/70*B39</f>
        <v>4.5</v>
      </c>
      <c r="D39" s="63" t="n">
        <f aca="false">IF(Brückenlänge&gt;0, C39/$E$4,"")</f>
        <v>0.428571428571429</v>
      </c>
      <c r="E39" s="63" t="n">
        <f aca="false">IF(Brückenlänge&gt;0,($E$4-C39)/$E$4,"")</f>
        <v>0.571428571428571</v>
      </c>
      <c r="G39" s="62" t="n">
        <f aca="false">IF((AND(E39&lt;&gt;"",D39&lt;&gt;"",Brückenlänge&gt;0)),D39*E39/2*($G$4)*Brückenlänge^2,"")</f>
        <v>59848.875</v>
      </c>
      <c r="H39" s="62" t="n">
        <f aca="false">IF((AND(Einzellast1&gt;0,Brückenlänge&gt;0,D39&lt;&gt;"",E39&lt;&gt;"")),IF(C39&lt;=(PositionX1),D39*(Brückenlänge-PositionX1)*Einzellast1,E39*PositionX1*Einzellast1),"")</f>
        <v>900</v>
      </c>
      <c r="I39" s="62" t="n">
        <f aca="false">IF(AND(E39&lt;&gt;"",D39&lt;&gt;"",Brückenlänge&gt;0,Einzellast2&gt;0),IF(C39&lt;=(PositionX2),D39*(Brückenlänge-PositionX2)*Einzellast2,E39*PositionX2*Einzellast2),"")</f>
        <v>2142.85714285714</v>
      </c>
      <c r="J39" s="62" t="n">
        <f aca="false">IF((OR(G39&lt;&gt;"",H39&lt;&gt;"",I39&lt;&gt;"")),G39+H39+I39,0)</f>
        <v>62891.7321428571</v>
      </c>
      <c r="N39" s="64" t="n">
        <f aca="false">J39</f>
        <v>62891.7321428571</v>
      </c>
      <c r="O39" s="64" t="n">
        <f aca="false">C39</f>
        <v>4.5</v>
      </c>
    </row>
    <row r="40" customFormat="false" ht="14.4" hidden="false" customHeight="false" outlineLevel="0" collapsed="false">
      <c r="B40" s="60" t="n">
        <v>31</v>
      </c>
      <c r="C40" s="62" t="n">
        <f aca="false">Brückenlänge/70*B40</f>
        <v>4.65</v>
      </c>
      <c r="D40" s="63" t="n">
        <f aca="false">IF(Brückenlänge&gt;0, C40/$E$4,"")</f>
        <v>0.442857142857143</v>
      </c>
      <c r="E40" s="63" t="n">
        <f aca="false">IF(Brückenlänge&gt;0,($E$4-C40)/$E$4,"")</f>
        <v>0.557142857142857</v>
      </c>
      <c r="G40" s="62" t="n">
        <f aca="false">IF((AND(E40&lt;&gt;"",D40&lt;&gt;"",Brückenlänge&gt;0)),D40*E40/2*($G$4)*Brückenlänge^2,"")</f>
        <v>60297.7415625</v>
      </c>
      <c r="H40" s="62" t="n">
        <f aca="false">IF((AND(Einzellast1&gt;0,Brückenlänge&gt;0,D40&lt;&gt;"",E40&lt;&gt;"")),IF(C40&lt;=(PositionX1),D40*(Brückenlänge-PositionX1)*Einzellast1,E40*PositionX1*Einzellast1),"")</f>
        <v>930</v>
      </c>
      <c r="I40" s="62" t="n">
        <f aca="false">IF(AND(E40&lt;&gt;"",D40&lt;&gt;"",Brückenlänge&gt;0,Einzellast2&gt;0),IF(C40&lt;=(PositionX2),D40*(Brückenlänge-PositionX2)*Einzellast2,E40*PositionX2*Einzellast2),"")</f>
        <v>2214.28571428571</v>
      </c>
      <c r="J40" s="62" t="n">
        <f aca="false">IF((OR(G40&lt;&gt;"",H40&lt;&gt;"",I40&lt;&gt;"")),G40+H40+I40,0)</f>
        <v>63442.0272767857</v>
      </c>
      <c r="N40" s="64" t="n">
        <f aca="false">J40</f>
        <v>63442.0272767857</v>
      </c>
      <c r="O40" s="64" t="n">
        <f aca="false">C40</f>
        <v>4.65</v>
      </c>
    </row>
    <row r="41" customFormat="false" ht="14.4" hidden="false" customHeight="false" outlineLevel="0" collapsed="false">
      <c r="B41" s="60" t="n">
        <v>32</v>
      </c>
      <c r="C41" s="62" t="n">
        <f aca="false">Brückenlänge/70*B41</f>
        <v>4.8</v>
      </c>
      <c r="D41" s="63" t="n">
        <f aca="false">IF(Brückenlänge&gt;0, C41/$E$4,"")</f>
        <v>0.457142857142857</v>
      </c>
      <c r="E41" s="63" t="n">
        <f aca="false">IF(Brückenlänge&gt;0,($E$4-C41)/$E$4,"")</f>
        <v>0.542857142857143</v>
      </c>
      <c r="G41" s="62" t="n">
        <f aca="false">IF((AND(E41&lt;&gt;"",D41&lt;&gt;"",Brückenlänge&gt;0)),D41*E41/2*($G$4)*Brückenlänge^2,"")</f>
        <v>60646.86</v>
      </c>
      <c r="H41" s="62" t="n">
        <f aca="false">IF((AND(Einzellast1&gt;0,Brückenlänge&gt;0,D41&lt;&gt;"",E41&lt;&gt;"")),IF(C41&lt;=(PositionX1),D41*(Brückenlänge-PositionX1)*Einzellast1,E41*PositionX1*Einzellast1),"")</f>
        <v>960</v>
      </c>
      <c r="I41" s="62" t="n">
        <f aca="false">IF(AND(E41&lt;&gt;"",D41&lt;&gt;"",Brückenlänge&gt;0,Einzellast2&gt;0),IF(C41&lt;=(PositionX2),D41*(Brückenlänge-PositionX2)*Einzellast2,E41*PositionX2*Einzellast2),"")</f>
        <v>2285.71428571428</v>
      </c>
      <c r="J41" s="62" t="n">
        <f aca="false">IF((OR(G41&lt;&gt;"",H41&lt;&gt;"",I41&lt;&gt;"")),G41+H41+I41,0)</f>
        <v>63892.5742857143</v>
      </c>
      <c r="N41" s="64" t="n">
        <f aca="false">J41</f>
        <v>63892.5742857143</v>
      </c>
      <c r="O41" s="64" t="n">
        <f aca="false">C41</f>
        <v>4.8</v>
      </c>
    </row>
    <row r="42" customFormat="false" ht="14.4" hidden="false" customHeight="false" outlineLevel="0" collapsed="false">
      <c r="B42" s="60" t="n">
        <v>33</v>
      </c>
      <c r="C42" s="62" t="n">
        <f aca="false">Brückenlänge/70*B42</f>
        <v>4.95</v>
      </c>
      <c r="D42" s="63" t="n">
        <f aca="false">IF(Brückenlänge&gt;0, C42/$E$4,"")</f>
        <v>0.471428571428571</v>
      </c>
      <c r="E42" s="63" t="n">
        <f aca="false">IF(Brückenlänge&gt;0,($E$4-C42)/$E$4,"")</f>
        <v>0.528571428571429</v>
      </c>
      <c r="G42" s="62" t="n">
        <f aca="false">IF((AND(E42&lt;&gt;"",D42&lt;&gt;"",Brückenlänge&gt;0)),D42*E42/2*($G$4)*Brückenlänge^2,"")</f>
        <v>60896.2303125</v>
      </c>
      <c r="H42" s="62" t="n">
        <f aca="false">IF((AND(Einzellast1&gt;0,Brückenlänge&gt;0,D42&lt;&gt;"",E42&lt;&gt;"")),IF(C42&lt;=(PositionX1),D42*(Brückenlänge-PositionX1)*Einzellast1,E42*PositionX1*Einzellast1),"")</f>
        <v>990</v>
      </c>
      <c r="I42" s="62" t="n">
        <f aca="false">IF(AND(E42&lt;&gt;"",D42&lt;&gt;"",Brückenlänge&gt;0,Einzellast2&gt;0),IF(C42&lt;=(PositionX2),D42*(Brückenlänge-PositionX2)*Einzellast2,E42*PositionX2*Einzellast2),"")</f>
        <v>2357.14285714285</v>
      </c>
      <c r="J42" s="62" t="n">
        <f aca="false">IF((OR(G42&lt;&gt;"",H42&lt;&gt;"",I42&lt;&gt;"")),G42+H42+I42,0)</f>
        <v>64243.3731696429</v>
      </c>
      <c r="N42" s="64" t="n">
        <f aca="false">J42</f>
        <v>64243.3731696429</v>
      </c>
      <c r="O42" s="64" t="n">
        <f aca="false">C42</f>
        <v>4.95</v>
      </c>
    </row>
    <row r="43" customFormat="false" ht="14.4" hidden="false" customHeight="false" outlineLevel="0" collapsed="false">
      <c r="B43" s="60" t="n">
        <v>34</v>
      </c>
      <c r="C43" s="62" t="n">
        <f aca="false">Brückenlänge/70*B43</f>
        <v>5.1</v>
      </c>
      <c r="D43" s="63" t="n">
        <f aca="false">IF(Brückenlänge&gt;0, C43/$E$4,"")</f>
        <v>0.485714285714286</v>
      </c>
      <c r="E43" s="63" t="n">
        <f aca="false">IF(Brückenlänge&gt;0,($E$4-C43)/$E$4,"")</f>
        <v>0.514285714285714</v>
      </c>
      <c r="G43" s="62" t="n">
        <f aca="false">IF((AND(E43&lt;&gt;"",D43&lt;&gt;"",Brückenlänge&gt;0)),D43*E43/2*($G$4)*Brückenlänge^2,"")</f>
        <v>61045.8525</v>
      </c>
      <c r="H43" s="62" t="n">
        <f aca="false">IF((AND(Einzellast1&gt;0,Brückenlänge&gt;0,D43&lt;&gt;"",E43&lt;&gt;"")),IF(C43&lt;=(PositionX1),D43*(Brückenlänge-PositionX1)*Einzellast1,E43*PositionX1*Einzellast1),"")</f>
        <v>1020</v>
      </c>
      <c r="I43" s="62" t="n">
        <f aca="false">IF(AND(E43&lt;&gt;"",D43&lt;&gt;"",Brückenlänge&gt;0,Einzellast2&gt;0),IF(C43&lt;=(PositionX2),D43*(Brückenlänge-PositionX2)*Einzellast2,E43*PositionX2*Einzellast2),"")</f>
        <v>2428.57142857142</v>
      </c>
      <c r="J43" s="62" t="n">
        <f aca="false">IF((OR(G43&lt;&gt;"",H43&lt;&gt;"",I43&lt;&gt;"")),G43+H43+I43,0)</f>
        <v>64494.4239285714</v>
      </c>
      <c r="N43" s="64" t="n">
        <f aca="false">J43</f>
        <v>64494.4239285714</v>
      </c>
      <c r="O43" s="64" t="n">
        <f aca="false">C43</f>
        <v>5.1</v>
      </c>
    </row>
    <row r="44" customFormat="false" ht="14.4" hidden="false" customHeight="false" outlineLevel="0" collapsed="false">
      <c r="B44" s="60" t="n">
        <v>35</v>
      </c>
      <c r="C44" s="62" t="n">
        <f aca="false">Brückenlänge/70*B44</f>
        <v>5.25</v>
      </c>
      <c r="D44" s="63" t="n">
        <f aca="false">IF(Brückenlänge&gt;0, C44/$E$4,"")</f>
        <v>0.5</v>
      </c>
      <c r="E44" s="63" t="n">
        <f aca="false">IF(Brückenlänge&gt;0,($E$4-C44)/$E$4,"")</f>
        <v>0.5</v>
      </c>
      <c r="G44" s="62" t="n">
        <f aca="false">IF((AND(E44&lt;&gt;"",D44&lt;&gt;"",Brückenlänge&gt;0)),D44*E44/2*($G$4)*Brückenlänge^2,"")</f>
        <v>61095.7265625</v>
      </c>
      <c r="H44" s="62" t="n">
        <f aca="false">IF((AND(Einzellast1&gt;0,Brückenlänge&gt;0,D44&lt;&gt;"",E44&lt;&gt;"")),IF(C44&lt;=(PositionX1),D44*(Brückenlänge-PositionX1)*Einzellast1,E44*PositionX1*Einzellast1),"")</f>
        <v>1050</v>
      </c>
      <c r="I44" s="62" t="n">
        <f aca="false">IF(AND(E44&lt;&gt;"",D44&lt;&gt;"",Brückenlänge&gt;0,Einzellast2&gt;0),IF(C44&lt;=(PositionX2),D44*(Brückenlänge-PositionX2)*Einzellast2,E44*PositionX2*Einzellast2),"")</f>
        <v>2499.99999999999</v>
      </c>
      <c r="J44" s="62" t="n">
        <f aca="false">IF((OR(G44&lt;&gt;"",H44&lt;&gt;"",I44&lt;&gt;"")),G44+H44+I44,0)</f>
        <v>64645.7265625</v>
      </c>
      <c r="N44" s="64" t="n">
        <f aca="false">J44</f>
        <v>64645.7265625</v>
      </c>
      <c r="O44" s="64" t="n">
        <f aca="false">C44</f>
        <v>5.25</v>
      </c>
    </row>
    <row r="45" customFormat="false" ht="14.4" hidden="false" customHeight="false" outlineLevel="0" collapsed="false">
      <c r="B45" s="60" t="n">
        <v>36</v>
      </c>
      <c r="C45" s="62" t="n">
        <f aca="false">Brückenlänge/70*B45</f>
        <v>5.4</v>
      </c>
      <c r="D45" s="63" t="n">
        <f aca="false">IF(Brückenlänge&gt;0, C45/$E$4,"")</f>
        <v>0.514285714285714</v>
      </c>
      <c r="E45" s="63" t="n">
        <f aca="false">IF(Brückenlänge&gt;0,($E$4-C45)/$E$4,"")</f>
        <v>0.485714285714286</v>
      </c>
      <c r="G45" s="62" t="n">
        <f aca="false">IF((AND(E45&lt;&gt;"",D45&lt;&gt;"",Brückenlänge&gt;0)),D45*E45/2*($G$4)*Brückenlänge^2,"")</f>
        <v>61045.8525</v>
      </c>
      <c r="H45" s="62" t="n">
        <f aca="false">IF((AND(Einzellast1&gt;0,Brückenlänge&gt;0,D45&lt;&gt;"",E45&lt;&gt;"")),IF(C45&lt;=(PositionX1),D45*(Brückenlänge-PositionX1)*Einzellast1,E45*PositionX1*Einzellast1),"")</f>
        <v>1080</v>
      </c>
      <c r="I45" s="62" t="n">
        <f aca="false">IF(AND(E45&lt;&gt;"",D45&lt;&gt;"",Brückenlänge&gt;0,Einzellast2&gt;0),IF(C45&lt;=(PositionX2),D45*(Brückenlänge-PositionX2)*Einzellast2,E45*PositionX2*Einzellast2),"")</f>
        <v>2571.42857142856</v>
      </c>
      <c r="J45" s="62" t="n">
        <f aca="false">IF((OR(G45&lt;&gt;"",H45&lt;&gt;"",I45&lt;&gt;"")),G45+H45+I45,0)</f>
        <v>64697.2810714286</v>
      </c>
      <c r="N45" s="64" t="n">
        <f aca="false">J45</f>
        <v>64697.2810714286</v>
      </c>
      <c r="O45" s="64" t="n">
        <f aca="false">C45</f>
        <v>5.4</v>
      </c>
    </row>
    <row r="46" customFormat="false" ht="14.4" hidden="false" customHeight="false" outlineLevel="0" collapsed="false">
      <c r="B46" s="60" t="n">
        <v>37</v>
      </c>
      <c r="C46" s="62" t="n">
        <f aca="false">Brückenlänge/70*B46</f>
        <v>5.55</v>
      </c>
      <c r="D46" s="63" t="n">
        <f aca="false">IF(Brückenlänge&gt;0, C46/$E$4,"")</f>
        <v>0.528571428571429</v>
      </c>
      <c r="E46" s="63" t="n">
        <f aca="false">IF(Brückenlänge&gt;0,($E$4-C46)/$E$4,"")</f>
        <v>0.471428571428571</v>
      </c>
      <c r="G46" s="62" t="n">
        <f aca="false">IF((AND(E46&lt;&gt;"",D46&lt;&gt;"",Brückenlänge&gt;0)),D46*E46/2*($G$4)*Brückenlänge^2,"")</f>
        <v>60896.2303125</v>
      </c>
      <c r="H46" s="62" t="n">
        <f aca="false">IF((AND(Einzellast1&gt;0,Brückenlänge&gt;0,D46&lt;&gt;"",E46&lt;&gt;"")),IF(C46&lt;=(PositionX1),D46*(Brückenlänge-PositionX1)*Einzellast1,E46*PositionX1*Einzellast1),"")</f>
        <v>1110</v>
      </c>
      <c r="I46" s="62" t="n">
        <f aca="false">IF(AND(E46&lt;&gt;"",D46&lt;&gt;"",Brückenlänge&gt;0,Einzellast2&gt;0),IF(C46&lt;=(PositionX2),D46*(Brückenlänge-PositionX2)*Einzellast2,E46*PositionX2*Einzellast2),"")</f>
        <v>2642.85714285713</v>
      </c>
      <c r="J46" s="62" t="n">
        <f aca="false">IF((OR(G46&lt;&gt;"",H46&lt;&gt;"",I46&lt;&gt;"")),G46+H46+I46,0)</f>
        <v>64649.0874553571</v>
      </c>
      <c r="N46" s="64" t="n">
        <f aca="false">J46</f>
        <v>64649.0874553571</v>
      </c>
      <c r="O46" s="64" t="n">
        <f aca="false">C46</f>
        <v>5.55</v>
      </c>
    </row>
    <row r="47" customFormat="false" ht="14.4" hidden="false" customHeight="false" outlineLevel="0" collapsed="false">
      <c r="B47" s="60" t="n">
        <v>38</v>
      </c>
      <c r="C47" s="62" t="n">
        <f aca="false">Brückenlänge/70*B47</f>
        <v>5.7</v>
      </c>
      <c r="D47" s="63" t="n">
        <f aca="false">IF(Brückenlänge&gt;0, C47/$E$4,"")</f>
        <v>0.542857142857143</v>
      </c>
      <c r="E47" s="63" t="n">
        <f aca="false">IF(Brückenlänge&gt;0,($E$4-C47)/$E$4,"")</f>
        <v>0.457142857142857</v>
      </c>
      <c r="G47" s="62" t="n">
        <f aca="false">IF((AND(E47&lt;&gt;"",D47&lt;&gt;"",Brückenlänge&gt;0)),D47*E47/2*($G$4)*Brückenlänge^2,"")</f>
        <v>60646.86</v>
      </c>
      <c r="H47" s="62" t="n">
        <f aca="false">IF((AND(Einzellast1&gt;0,Brückenlänge&gt;0,D47&lt;&gt;"",E47&lt;&gt;"")),IF(C47&lt;=(PositionX1),D47*(Brückenlänge-PositionX1)*Einzellast1,E47*PositionX1*Einzellast1),"")</f>
        <v>1140</v>
      </c>
      <c r="I47" s="62" t="n">
        <f aca="false">IF(AND(E47&lt;&gt;"",D47&lt;&gt;"",Brückenlänge&gt;0,Einzellast2&gt;0),IF(C47&lt;=(PositionX2),D47*(Brückenlänge-PositionX2)*Einzellast2,E47*PositionX2*Einzellast2),"")</f>
        <v>2714.2857142857</v>
      </c>
      <c r="J47" s="62" t="n">
        <f aca="false">IF((OR(G47&lt;&gt;"",H47&lt;&gt;"",I47&lt;&gt;"")),G47+H47+I47,0)</f>
        <v>64501.1457142857</v>
      </c>
      <c r="N47" s="64" t="n">
        <f aca="false">J47</f>
        <v>64501.1457142857</v>
      </c>
      <c r="O47" s="64" t="n">
        <f aca="false">C47</f>
        <v>5.7</v>
      </c>
    </row>
    <row r="48" customFormat="false" ht="14.4" hidden="false" customHeight="false" outlineLevel="0" collapsed="false">
      <c r="B48" s="60" t="n">
        <v>39</v>
      </c>
      <c r="C48" s="62" t="n">
        <f aca="false">Brückenlänge/70*B48</f>
        <v>5.85</v>
      </c>
      <c r="D48" s="63" t="n">
        <f aca="false">IF(Brückenlänge&gt;0, C48/$E$4,"")</f>
        <v>0.557142857142857</v>
      </c>
      <c r="E48" s="63" t="n">
        <f aca="false">IF(Brückenlänge&gt;0,($E$4-C48)/$E$4,"")</f>
        <v>0.442857142857143</v>
      </c>
      <c r="G48" s="62" t="n">
        <f aca="false">IF((AND(E48&lt;&gt;"",D48&lt;&gt;"",Brückenlänge&gt;0)),D48*E48/2*($G$4)*Brückenlänge^2,"")</f>
        <v>60297.7415625</v>
      </c>
      <c r="H48" s="62" t="n">
        <f aca="false">IF((AND(Einzellast1&gt;0,Brückenlänge&gt;0,D48&lt;&gt;"",E48&lt;&gt;"")),IF(C48&lt;=(PositionX1),D48*(Brückenlänge-PositionX1)*Einzellast1,E48*PositionX1*Einzellast1),"")</f>
        <v>1170</v>
      </c>
      <c r="I48" s="62" t="n">
        <f aca="false">IF(AND(E48&lt;&gt;"",D48&lt;&gt;"",Brückenlänge&gt;0,Einzellast2&gt;0),IF(C48&lt;=(PositionX2),D48*(Brückenlänge-PositionX2)*Einzellast2,E48*PositionX2*Einzellast2),"")</f>
        <v>2785.71428571428</v>
      </c>
      <c r="J48" s="62" t="n">
        <f aca="false">IF((OR(G48&lt;&gt;"",H48&lt;&gt;"",I48&lt;&gt;"")),G48+H48+I48,0)</f>
        <v>64253.4558482143</v>
      </c>
      <c r="N48" s="64" t="n">
        <f aca="false">J48</f>
        <v>64253.4558482143</v>
      </c>
      <c r="O48" s="64" t="n">
        <f aca="false">C48</f>
        <v>5.85</v>
      </c>
    </row>
    <row r="49" customFormat="false" ht="14.4" hidden="false" customHeight="false" outlineLevel="0" collapsed="false">
      <c r="B49" s="60" t="n">
        <v>40</v>
      </c>
      <c r="C49" s="62" t="n">
        <f aca="false">Brückenlänge/70*B49</f>
        <v>6</v>
      </c>
      <c r="D49" s="63" t="n">
        <f aca="false">IF(Brückenlänge&gt;0, C49/$E$4,"")</f>
        <v>0.571428571428571</v>
      </c>
      <c r="E49" s="63" t="n">
        <f aca="false">IF(Brückenlänge&gt;0,($E$4-C49)/$E$4,"")</f>
        <v>0.428571428571429</v>
      </c>
      <c r="G49" s="62" t="n">
        <f aca="false">IF((AND(E49&lt;&gt;"",D49&lt;&gt;"",Brückenlänge&gt;0)),D49*E49/2*($G$4)*Brückenlänge^2,"")</f>
        <v>59848.875</v>
      </c>
      <c r="H49" s="62" t="n">
        <f aca="false">IF((AND(Einzellast1&gt;0,Brückenlänge&gt;0,D49&lt;&gt;"",E49&lt;&gt;"")),IF(C49&lt;=(PositionX1),D49*(Brückenlänge-PositionX1)*Einzellast1,E49*PositionX1*Einzellast1),"")</f>
        <v>1200</v>
      </c>
      <c r="I49" s="62" t="n">
        <f aca="false">IF(AND(E49&lt;&gt;"",D49&lt;&gt;"",Brückenlänge&gt;0,Einzellast2&gt;0),IF(C49&lt;=(PositionX2),D49*(Brückenlänge-PositionX2)*Einzellast2,E49*PositionX2*Einzellast2),"")</f>
        <v>2857.14285714285</v>
      </c>
      <c r="J49" s="62" t="n">
        <f aca="false">IF((OR(G49&lt;&gt;"",H49&lt;&gt;"",I49&lt;&gt;"")),G49+H49+I49,0)</f>
        <v>63906.0178571428</v>
      </c>
      <c r="N49" s="64" t="n">
        <f aca="false">J49</f>
        <v>63906.0178571428</v>
      </c>
      <c r="O49" s="64" t="n">
        <f aca="false">C49</f>
        <v>6</v>
      </c>
    </row>
    <row r="50" customFormat="false" ht="14.4" hidden="false" customHeight="false" outlineLevel="0" collapsed="false">
      <c r="B50" s="60" t="n">
        <v>41</v>
      </c>
      <c r="C50" s="62" t="n">
        <f aca="false">Brückenlänge/70*B50</f>
        <v>6.15</v>
      </c>
      <c r="D50" s="63" t="n">
        <f aca="false">IF(Brückenlänge&gt;0, C50/$E$4,"")</f>
        <v>0.585714285714286</v>
      </c>
      <c r="E50" s="63" t="n">
        <f aca="false">IF(Brückenlänge&gt;0,($E$4-C50)/$E$4,"")</f>
        <v>0.414285714285714</v>
      </c>
      <c r="G50" s="62" t="n">
        <f aca="false">IF((AND(E50&lt;&gt;"",D50&lt;&gt;"",Brückenlänge&gt;0)),D50*E50/2*($G$4)*Brückenlänge^2,"")</f>
        <v>59300.2603125</v>
      </c>
      <c r="H50" s="62" t="n">
        <f aca="false">IF((AND(Einzellast1&gt;0,Brückenlänge&gt;0,D50&lt;&gt;"",E50&lt;&gt;"")),IF(C50&lt;=(PositionX1),D50*(Brückenlänge-PositionX1)*Einzellast1,E50*PositionX1*Einzellast1),"")</f>
        <v>1230</v>
      </c>
      <c r="I50" s="62" t="n">
        <f aca="false">IF(AND(E50&lt;&gt;"",D50&lt;&gt;"",Brückenlänge&gt;0,Einzellast2&gt;0),IF(C50&lt;=(PositionX2),D50*(Brückenlänge-PositionX2)*Einzellast2,E50*PositionX2*Einzellast2),"")</f>
        <v>2928.57142857142</v>
      </c>
      <c r="J50" s="62" t="n">
        <f aca="false">IF((OR(G50&lt;&gt;"",H50&lt;&gt;"",I50&lt;&gt;"")),G50+H50+I50,0)</f>
        <v>63458.8317410714</v>
      </c>
      <c r="N50" s="64" t="n">
        <f aca="false">J50</f>
        <v>63458.8317410714</v>
      </c>
      <c r="O50" s="64" t="n">
        <f aca="false">C50</f>
        <v>6.15</v>
      </c>
    </row>
    <row r="51" customFormat="false" ht="14.4" hidden="false" customHeight="false" outlineLevel="0" collapsed="false">
      <c r="B51" s="60" t="n">
        <v>42</v>
      </c>
      <c r="C51" s="62" t="n">
        <f aca="false">Brückenlänge/70*B51</f>
        <v>6.3</v>
      </c>
      <c r="D51" s="63" t="n">
        <f aca="false">IF(Brückenlänge&gt;0, C51/$E$4,"")</f>
        <v>0.6</v>
      </c>
      <c r="E51" s="63" t="n">
        <f aca="false">IF(Brückenlänge&gt;0,($E$4-C51)/$E$4,"")</f>
        <v>0.4</v>
      </c>
      <c r="G51" s="62" t="n">
        <f aca="false">IF((AND(E51&lt;&gt;"",D51&lt;&gt;"",Brückenlänge&gt;0)),D51*E51/2*($G$4)*Brückenlänge^2,"")</f>
        <v>58651.8975</v>
      </c>
      <c r="H51" s="62" t="n">
        <f aca="false">IF((AND(Einzellast1&gt;0,Brückenlänge&gt;0,D51&lt;&gt;"",E51&lt;&gt;"")),IF(C51&lt;=(PositionX1),D51*(Brückenlänge-PositionX1)*Einzellast1,E51*PositionX1*Einzellast1),"")</f>
        <v>1260</v>
      </c>
      <c r="I51" s="62" t="n">
        <f aca="false">IF(AND(E51&lt;&gt;"",D51&lt;&gt;"",Brückenlänge&gt;0,Einzellast2&gt;0),IF(C51&lt;=(PositionX2),D51*(Brückenlänge-PositionX2)*Einzellast2,E51*PositionX2*Einzellast2),"")</f>
        <v>2999.99999999999</v>
      </c>
      <c r="J51" s="62" t="n">
        <f aca="false">IF((OR(G51&lt;&gt;"",H51&lt;&gt;"",I51&lt;&gt;"")),G51+H51+I51,0)</f>
        <v>62911.8975</v>
      </c>
      <c r="N51" s="64" t="n">
        <f aca="false">J51</f>
        <v>62911.8975</v>
      </c>
      <c r="O51" s="64" t="n">
        <f aca="false">C51</f>
        <v>6.3</v>
      </c>
    </row>
    <row r="52" customFormat="false" ht="14.4" hidden="false" customHeight="false" outlineLevel="0" collapsed="false">
      <c r="B52" s="60" t="n">
        <v>43</v>
      </c>
      <c r="C52" s="62" t="n">
        <f aca="false">Brückenlänge/70*B52</f>
        <v>6.45</v>
      </c>
      <c r="D52" s="63" t="n">
        <f aca="false">IF(Brückenlänge&gt;0, C52/$E$4,"")</f>
        <v>0.614285714285714</v>
      </c>
      <c r="E52" s="63" t="n">
        <f aca="false">IF(Brückenlänge&gt;0,($E$4-C52)/$E$4,"")</f>
        <v>0.385714285714286</v>
      </c>
      <c r="G52" s="62" t="n">
        <f aca="false">IF((AND(E52&lt;&gt;"",D52&lt;&gt;"",Brückenlänge&gt;0)),D52*E52/2*($G$4)*Brückenlänge^2,"")</f>
        <v>57903.7865625</v>
      </c>
      <c r="H52" s="62" t="n">
        <f aca="false">IF((AND(Einzellast1&gt;0,Brückenlänge&gt;0,D52&lt;&gt;"",E52&lt;&gt;"")),IF(C52&lt;=(PositionX1),D52*(Brückenlänge-PositionX1)*Einzellast1,E52*PositionX1*Einzellast1),"")</f>
        <v>1290</v>
      </c>
      <c r="I52" s="62" t="n">
        <f aca="false">IF(AND(E52&lt;&gt;"",D52&lt;&gt;"",Brückenlänge&gt;0,Einzellast2&gt;0),IF(C52&lt;=(PositionX2),D52*(Brückenlänge-PositionX2)*Einzellast2,E52*PositionX2*Einzellast2),"")</f>
        <v>3071.42857142856</v>
      </c>
      <c r="J52" s="62" t="n">
        <f aca="false">IF((OR(G52&lt;&gt;"",H52&lt;&gt;"",I52&lt;&gt;"")),G52+H52+I52,0)</f>
        <v>62265.2151339286</v>
      </c>
      <c r="N52" s="64" t="n">
        <f aca="false">J52</f>
        <v>62265.2151339286</v>
      </c>
      <c r="O52" s="64" t="n">
        <f aca="false">C52</f>
        <v>6.45</v>
      </c>
    </row>
    <row r="53" customFormat="false" ht="14.4" hidden="false" customHeight="false" outlineLevel="0" collapsed="false">
      <c r="B53" s="60" t="n">
        <v>44</v>
      </c>
      <c r="C53" s="62" t="n">
        <f aca="false">Brückenlänge/70*B53</f>
        <v>6.6</v>
      </c>
      <c r="D53" s="63" t="n">
        <f aca="false">IF(Brückenlänge&gt;0, C53/$E$4,"")</f>
        <v>0.628571428571429</v>
      </c>
      <c r="E53" s="63" t="n">
        <f aca="false">IF(Brückenlänge&gt;0,($E$4-C53)/$E$4,"")</f>
        <v>0.371428571428571</v>
      </c>
      <c r="G53" s="62" t="n">
        <f aca="false">IF((AND(E53&lt;&gt;"",D53&lt;&gt;"",Brückenlänge&gt;0)),D53*E53/2*($G$4)*Brückenlänge^2,"")</f>
        <v>57055.9275</v>
      </c>
      <c r="H53" s="62" t="n">
        <f aca="false">IF((AND(Einzellast1&gt;0,Brückenlänge&gt;0,D53&lt;&gt;"",E53&lt;&gt;"")),IF(C53&lt;=(PositionX1),D53*(Brückenlänge-PositionX1)*Einzellast1,E53*PositionX1*Einzellast1),"")</f>
        <v>1320</v>
      </c>
      <c r="I53" s="62" t="n">
        <f aca="false">IF(AND(E53&lt;&gt;"",D53&lt;&gt;"",Brückenlänge&gt;0,Einzellast2&gt;0),IF(C53&lt;=(PositionX2),D53*(Brückenlänge-PositionX2)*Einzellast2,E53*PositionX2*Einzellast2),"")</f>
        <v>3142.85714285713</v>
      </c>
      <c r="J53" s="62" t="n">
        <f aca="false">IF((OR(G53&lt;&gt;"",H53&lt;&gt;"",I53&lt;&gt;"")),G53+H53+I53,0)</f>
        <v>61518.7846428571</v>
      </c>
      <c r="N53" s="64" t="n">
        <f aca="false">J53</f>
        <v>61518.7846428571</v>
      </c>
      <c r="O53" s="64" t="n">
        <f aca="false">C53</f>
        <v>6.6</v>
      </c>
    </row>
    <row r="54" customFormat="false" ht="14.4" hidden="false" customHeight="false" outlineLevel="0" collapsed="false">
      <c r="B54" s="60" t="n">
        <v>45</v>
      </c>
      <c r="C54" s="62" t="n">
        <f aca="false">Brückenlänge/70*B54</f>
        <v>6.75</v>
      </c>
      <c r="D54" s="63" t="n">
        <f aca="false">IF(Brückenlänge&gt;0, C54/$E$4,"")</f>
        <v>0.642857142857143</v>
      </c>
      <c r="E54" s="63" t="n">
        <f aca="false">IF(Brückenlänge&gt;0,($E$4-C54)/$E$4,"")</f>
        <v>0.357142857142857</v>
      </c>
      <c r="G54" s="62" t="n">
        <f aca="false">IF((AND(E54&lt;&gt;"",D54&lt;&gt;"",Brückenlänge&gt;0)),D54*E54/2*($G$4)*Brückenlänge^2,"")</f>
        <v>56108.3203125</v>
      </c>
      <c r="H54" s="62" t="n">
        <f aca="false">IF((AND(Einzellast1&gt;0,Brückenlänge&gt;0,D54&lt;&gt;"",E54&lt;&gt;"")),IF(C54&lt;=(PositionX1),D54*(Brückenlänge-PositionX1)*Einzellast1,E54*PositionX1*Einzellast1),"")</f>
        <v>1350</v>
      </c>
      <c r="I54" s="62" t="n">
        <f aca="false">IF(AND(E54&lt;&gt;"",D54&lt;&gt;"",Brückenlänge&gt;0,Einzellast2&gt;0),IF(C54&lt;=(PositionX2),D54*(Brückenlänge-PositionX2)*Einzellast2,E54*PositionX2*Einzellast2),"")</f>
        <v>3214.2857142857</v>
      </c>
      <c r="J54" s="62" t="n">
        <f aca="false">IF((OR(G54&lt;&gt;"",H54&lt;&gt;"",I54&lt;&gt;"")),G54+H54+I54,0)</f>
        <v>60672.6060267857</v>
      </c>
      <c r="N54" s="64" t="n">
        <f aca="false">J54</f>
        <v>60672.6060267857</v>
      </c>
      <c r="O54" s="64" t="n">
        <f aca="false">C54</f>
        <v>6.75</v>
      </c>
    </row>
    <row r="55" customFormat="false" ht="14.4" hidden="false" customHeight="false" outlineLevel="0" collapsed="false">
      <c r="B55" s="60" t="n">
        <v>46</v>
      </c>
      <c r="C55" s="62" t="n">
        <f aca="false">Brückenlänge/70*B55</f>
        <v>6.9</v>
      </c>
      <c r="D55" s="63" t="n">
        <f aca="false">IF(Brückenlänge&gt;0, C55/$E$4,"")</f>
        <v>0.657142857142857</v>
      </c>
      <c r="E55" s="63" t="n">
        <f aca="false">IF(Brückenlänge&gt;0,($E$4-C55)/$E$4,"")</f>
        <v>0.342857142857143</v>
      </c>
      <c r="G55" s="62" t="n">
        <f aca="false">IF((AND(E55&lt;&gt;"",D55&lt;&gt;"",Brückenlänge&gt;0)),D55*E55/2*($G$4)*Brückenlänge^2,"")</f>
        <v>55060.965</v>
      </c>
      <c r="H55" s="62" t="n">
        <f aca="false">IF((AND(Einzellast1&gt;0,Brückenlänge&gt;0,D55&lt;&gt;"",E55&lt;&gt;"")),IF(C55&lt;=(PositionX1),D55*(Brückenlänge-PositionX1)*Einzellast1,E55*PositionX1*Einzellast1),"")</f>
        <v>1380</v>
      </c>
      <c r="I55" s="62" t="n">
        <f aca="false">IF(AND(E55&lt;&gt;"",D55&lt;&gt;"",Brückenlänge&gt;0,Einzellast2&gt;0),IF(C55&lt;=(PositionX2),D55*(Brückenlänge-PositionX2)*Einzellast2,E55*PositionX2*Einzellast2),"")</f>
        <v>3285.71428571427</v>
      </c>
      <c r="J55" s="62" t="n">
        <f aca="false">IF((OR(G55&lt;&gt;"",H55&lt;&gt;"",I55&lt;&gt;"")),G55+H55+I55,0)</f>
        <v>59726.6792857143</v>
      </c>
      <c r="N55" s="64" t="n">
        <f aca="false">J55</f>
        <v>59726.6792857143</v>
      </c>
      <c r="O55" s="64" t="n">
        <f aca="false">C55</f>
        <v>6.9</v>
      </c>
    </row>
    <row r="56" customFormat="false" ht="14.4" hidden="false" customHeight="false" outlineLevel="0" collapsed="false">
      <c r="B56" s="60" t="n">
        <v>47</v>
      </c>
      <c r="C56" s="62" t="n">
        <f aca="false">Brückenlänge/70*B56</f>
        <v>7.05</v>
      </c>
      <c r="D56" s="63" t="n">
        <f aca="false">IF(Brückenlänge&gt;0, C56/$E$4,"")</f>
        <v>0.671428571428571</v>
      </c>
      <c r="E56" s="63" t="n">
        <f aca="false">IF(Brückenlänge&gt;0,($E$4-C56)/$E$4,"")</f>
        <v>0.328571428571429</v>
      </c>
      <c r="G56" s="62" t="n">
        <f aca="false">IF((AND(E56&lt;&gt;"",D56&lt;&gt;"",Brückenlänge&gt;0)),D56*E56/2*($G$4)*Brückenlänge^2,"")</f>
        <v>53913.8615625</v>
      </c>
      <c r="H56" s="62" t="n">
        <f aca="false">IF((AND(Einzellast1&gt;0,Brückenlänge&gt;0,D56&lt;&gt;"",E56&lt;&gt;"")),IF(C56&lt;=(PositionX1),D56*(Brückenlänge-PositionX1)*Einzellast1,E56*PositionX1*Einzellast1),"")</f>
        <v>1380</v>
      </c>
      <c r="I56" s="62" t="n">
        <f aca="false">IF(AND(E56&lt;&gt;"",D56&lt;&gt;"",Brückenlänge&gt;0,Einzellast2&gt;0),IF(C56&lt;=(PositionX2),D56*(Brückenlänge-PositionX2)*Einzellast2,E56*PositionX2*Einzellast2),"")</f>
        <v>3357.14285714284</v>
      </c>
      <c r="J56" s="62" t="n">
        <f aca="false">IF((OR(G56&lt;&gt;"",H56&lt;&gt;"",I56&lt;&gt;"")),G56+H56+I56,0)</f>
        <v>58651.0044196428</v>
      </c>
      <c r="N56" s="64" t="n">
        <f aca="false">J56</f>
        <v>58651.0044196428</v>
      </c>
      <c r="O56" s="64" t="n">
        <f aca="false">C56</f>
        <v>7.05</v>
      </c>
    </row>
    <row r="57" customFormat="false" ht="14.4" hidden="false" customHeight="false" outlineLevel="0" collapsed="false">
      <c r="B57" s="60" t="n">
        <v>48</v>
      </c>
      <c r="C57" s="62" t="n">
        <f aca="false">Brückenlänge/70*B57</f>
        <v>7.2</v>
      </c>
      <c r="D57" s="63" t="n">
        <f aca="false">IF(Brückenlänge&gt;0, C57/$E$4,"")</f>
        <v>0.685714285714286</v>
      </c>
      <c r="E57" s="63" t="n">
        <f aca="false">IF(Brückenlänge&gt;0,($E$4-C57)/$E$4,"")</f>
        <v>0.314285714285714</v>
      </c>
      <c r="G57" s="62" t="n">
        <f aca="false">IF((AND(E57&lt;&gt;"",D57&lt;&gt;"",Brückenlänge&gt;0)),D57*E57/2*($G$4)*Brückenlänge^2,"")</f>
        <v>52667.01</v>
      </c>
      <c r="H57" s="62" t="n">
        <f aca="false">IF((AND(Einzellast1&gt;0,Brückenlänge&gt;0,D57&lt;&gt;"",E57&lt;&gt;"")),IF(C57&lt;=(PositionX1),D57*(Brückenlänge-PositionX1)*Einzellast1,E57*PositionX1*Einzellast1),"")</f>
        <v>1320</v>
      </c>
      <c r="I57" s="62" t="n">
        <f aca="false">IF(AND(E57&lt;&gt;"",D57&lt;&gt;"",Brückenlänge&gt;0,Einzellast2&gt;0),IF(C57&lt;=(PositionX2),D57*(Brückenlänge-PositionX2)*Einzellast2,E57*PositionX2*Einzellast2),"")</f>
        <v>3428.57142857142</v>
      </c>
      <c r="J57" s="62" t="n">
        <f aca="false">IF((OR(G57&lt;&gt;"",H57&lt;&gt;"",I57&lt;&gt;"")),G57+H57+I57,0)</f>
        <v>57415.5814285714</v>
      </c>
      <c r="N57" s="64" t="n">
        <f aca="false">J57</f>
        <v>57415.5814285714</v>
      </c>
      <c r="O57" s="64" t="n">
        <f aca="false">C57</f>
        <v>7.2</v>
      </c>
    </row>
    <row r="58" customFormat="false" ht="14.4" hidden="false" customHeight="false" outlineLevel="0" collapsed="false">
      <c r="B58" s="60" t="n">
        <v>49</v>
      </c>
      <c r="C58" s="62" t="n">
        <f aca="false">Brückenlänge/70*B58</f>
        <v>7.35</v>
      </c>
      <c r="D58" s="63" t="n">
        <f aca="false">IF(Brückenlänge&gt;0, C58/$E$4,"")</f>
        <v>0.7</v>
      </c>
      <c r="E58" s="63" t="n">
        <f aca="false">IF(Brückenlänge&gt;0,($E$4-C58)/$E$4,"")</f>
        <v>0.3</v>
      </c>
      <c r="G58" s="62" t="n">
        <f aca="false">IF((AND(E58&lt;&gt;"",D58&lt;&gt;"",Brückenlänge&gt;0)),D58*E58/2*($G$4)*Brückenlänge^2,"")</f>
        <v>51320.4103125</v>
      </c>
      <c r="H58" s="62" t="n">
        <f aca="false">IF((AND(Einzellast1&gt;0,Brückenlänge&gt;0,D58&lt;&gt;"",E58&lt;&gt;"")),IF(C58&lt;=(PositionX1),D58*(Brückenlänge-PositionX1)*Einzellast1,E58*PositionX1*Einzellast1),"")</f>
        <v>1260</v>
      </c>
      <c r="I58" s="62" t="n">
        <f aca="false">IF(AND(E58&lt;&gt;"",D58&lt;&gt;"",Brückenlänge&gt;0,Einzellast2&gt;0),IF(C58&lt;=(PositionX2),D58*(Brückenlänge-PositionX2)*Einzellast2,E58*PositionX2*Einzellast2),"")</f>
        <v>3499.99999999999</v>
      </c>
      <c r="J58" s="62" t="n">
        <f aca="false">IF((OR(G58&lt;&gt;"",H58&lt;&gt;"",I58&lt;&gt;"")),G58+H58+I58,0)</f>
        <v>56080.4103125</v>
      </c>
      <c r="N58" s="64" t="n">
        <f aca="false">J58</f>
        <v>56080.4103125</v>
      </c>
      <c r="O58" s="64" t="n">
        <f aca="false">C58</f>
        <v>7.35</v>
      </c>
    </row>
    <row r="59" customFormat="false" ht="14.4" hidden="false" customHeight="false" outlineLevel="0" collapsed="false">
      <c r="B59" s="60" t="n">
        <v>50</v>
      </c>
      <c r="C59" s="62" t="n">
        <f aca="false">Brückenlänge/70*B59</f>
        <v>7.5</v>
      </c>
      <c r="D59" s="63" t="n">
        <f aca="false">IF(Brückenlänge&gt;0, C59/$E$4,"")</f>
        <v>0.714285714285714</v>
      </c>
      <c r="E59" s="63" t="n">
        <f aca="false">IF(Brückenlänge&gt;0,($E$4-C59)/$E$4,"")</f>
        <v>0.285714285714286</v>
      </c>
      <c r="G59" s="62" t="n">
        <f aca="false">IF((AND(E59&lt;&gt;"",D59&lt;&gt;"",Brückenlänge&gt;0)),D59*E59/2*($G$4)*Brückenlänge^2,"")</f>
        <v>49874.0625</v>
      </c>
      <c r="H59" s="62" t="n">
        <f aca="false">IF((AND(Einzellast1&gt;0,Brückenlänge&gt;0,D59&lt;&gt;"",E59&lt;&gt;"")),IF(C59&lt;=(PositionX1),D59*(Brückenlänge-PositionX1)*Einzellast1,E59*PositionX1*Einzellast1),"")</f>
        <v>1200</v>
      </c>
      <c r="I59" s="62" t="n">
        <f aca="false">IF(AND(E59&lt;&gt;"",D59&lt;&gt;"",Brückenlänge&gt;0,Einzellast2&gt;0),IF(C59&lt;=(PositionX2),D59*(Brückenlänge-PositionX2)*Einzellast2,E59*PositionX2*Einzellast2),"")</f>
        <v>3571.42857142856</v>
      </c>
      <c r="J59" s="62" t="n">
        <f aca="false">IF((OR(G59&lt;&gt;"",H59&lt;&gt;"",I59&lt;&gt;"")),G59+H59+I59,0)</f>
        <v>54645.4910714286</v>
      </c>
      <c r="N59" s="64" t="n">
        <f aca="false">J59</f>
        <v>54645.4910714286</v>
      </c>
      <c r="O59" s="64" t="n">
        <f aca="false">C59</f>
        <v>7.5</v>
      </c>
    </row>
    <row r="60" customFormat="false" ht="14.4" hidden="false" customHeight="false" outlineLevel="0" collapsed="false">
      <c r="B60" s="60" t="n">
        <v>51</v>
      </c>
      <c r="C60" s="62" t="n">
        <f aca="false">Brückenlänge/70*B60</f>
        <v>7.65</v>
      </c>
      <c r="D60" s="63" t="n">
        <f aca="false">IF(Brückenlänge&gt;0, C60/$E$4,"")</f>
        <v>0.728571428571429</v>
      </c>
      <c r="E60" s="63" t="n">
        <f aca="false">IF(Brückenlänge&gt;0,($E$4-C60)/$E$4,"")</f>
        <v>0.271428571428571</v>
      </c>
      <c r="G60" s="62" t="n">
        <f aca="false">IF((AND(E60&lt;&gt;"",D60&lt;&gt;"",Brückenlänge&gt;0)),D60*E60/2*($G$4)*Brückenlänge^2,"")</f>
        <v>48327.9665625</v>
      </c>
      <c r="H60" s="62" t="n">
        <f aca="false">IF((AND(Einzellast1&gt;0,Brückenlänge&gt;0,D60&lt;&gt;"",E60&lt;&gt;"")),IF(C60&lt;=(PositionX1),D60*(Brückenlänge-PositionX1)*Einzellast1,E60*PositionX1*Einzellast1),"")</f>
        <v>1140</v>
      </c>
      <c r="I60" s="62" t="n">
        <f aca="false">IF(AND(E60&lt;&gt;"",D60&lt;&gt;"",Brückenlänge&gt;0,Einzellast2&gt;0),IF(C60&lt;=(PositionX2),D60*(Brückenlänge-PositionX2)*Einzellast2,E60*PositionX2*Einzellast2),"")</f>
        <v>3642.85714285713</v>
      </c>
      <c r="J60" s="62" t="n">
        <f aca="false">IF((OR(G60&lt;&gt;"",H60&lt;&gt;"",I60&lt;&gt;"")),G60+H60+I60,0)</f>
        <v>53110.8237053571</v>
      </c>
      <c r="N60" s="64" t="n">
        <f aca="false">J60</f>
        <v>53110.8237053571</v>
      </c>
      <c r="O60" s="64" t="n">
        <f aca="false">C60</f>
        <v>7.65</v>
      </c>
    </row>
    <row r="61" customFormat="false" ht="14.4" hidden="false" customHeight="false" outlineLevel="0" collapsed="false">
      <c r="B61" s="60" t="n">
        <v>52</v>
      </c>
      <c r="C61" s="62" t="n">
        <f aca="false">Brückenlänge/70*B61</f>
        <v>7.8</v>
      </c>
      <c r="D61" s="63" t="n">
        <f aca="false">IF(Brückenlänge&gt;0, C61/$E$4,"")</f>
        <v>0.742857142857143</v>
      </c>
      <c r="E61" s="63" t="n">
        <f aca="false">IF(Brückenlänge&gt;0,($E$4-C61)/$E$4,"")</f>
        <v>0.257142857142857</v>
      </c>
      <c r="G61" s="62" t="n">
        <f aca="false">IF((AND(E61&lt;&gt;"",D61&lt;&gt;"",Brückenlänge&gt;0)),D61*E61/2*($G$4)*Brückenlänge^2,"")</f>
        <v>46682.1225</v>
      </c>
      <c r="H61" s="62" t="n">
        <f aca="false">IF((AND(Einzellast1&gt;0,Brückenlänge&gt;0,D61&lt;&gt;"",E61&lt;&gt;"")),IF(C61&lt;=(PositionX1),D61*(Brückenlänge-PositionX1)*Einzellast1,E61*PositionX1*Einzellast1),"")</f>
        <v>1080</v>
      </c>
      <c r="I61" s="62" t="n">
        <f aca="false">IF(AND(E61&lt;&gt;"",D61&lt;&gt;"",Brückenlänge&gt;0,Einzellast2&gt;0),IF(C61&lt;=(PositionX2),D61*(Brückenlänge-PositionX2)*Einzellast2,E61*PositionX2*Einzellast2),"")</f>
        <v>3714.2857142857</v>
      </c>
      <c r="J61" s="62" t="n">
        <f aca="false">IF((OR(G61&lt;&gt;"",H61&lt;&gt;"",I61&lt;&gt;"")),G61+H61+I61,0)</f>
        <v>51476.4082142857</v>
      </c>
      <c r="N61" s="64" t="n">
        <f aca="false">J61</f>
        <v>51476.4082142857</v>
      </c>
      <c r="O61" s="64" t="n">
        <f aca="false">C61</f>
        <v>7.8</v>
      </c>
    </row>
    <row r="62" customFormat="false" ht="14.4" hidden="false" customHeight="false" outlineLevel="0" collapsed="false">
      <c r="B62" s="60" t="n">
        <v>53</v>
      </c>
      <c r="C62" s="62" t="n">
        <f aca="false">Brückenlänge/70*B62</f>
        <v>7.95</v>
      </c>
      <c r="D62" s="63" t="n">
        <f aca="false">IF(Brückenlänge&gt;0, C62/$E$4,"")</f>
        <v>0.757142857142857</v>
      </c>
      <c r="E62" s="63" t="n">
        <f aca="false">IF(Brückenlänge&gt;0,($E$4-C62)/$E$4,"")</f>
        <v>0.242857142857143</v>
      </c>
      <c r="G62" s="62" t="n">
        <f aca="false">IF((AND(E62&lt;&gt;"",D62&lt;&gt;"",Brückenlänge&gt;0)),D62*E62/2*($G$4)*Brückenlänge^2,"")</f>
        <v>44936.5303125</v>
      </c>
      <c r="H62" s="62" t="n">
        <f aca="false">IF((AND(Einzellast1&gt;0,Brückenlänge&gt;0,D62&lt;&gt;"",E62&lt;&gt;"")),IF(C62&lt;=(PositionX1),D62*(Brückenlänge-PositionX1)*Einzellast1,E62*PositionX1*Einzellast1),"")</f>
        <v>1020</v>
      </c>
      <c r="I62" s="62" t="n">
        <f aca="false">IF(AND(E62&lt;&gt;"",D62&lt;&gt;"",Brückenlänge&gt;0,Einzellast2&gt;0),IF(C62&lt;=(PositionX2),D62*(Brückenlänge-PositionX2)*Einzellast2,E62*PositionX2*Einzellast2),"")</f>
        <v>3785.71428571427</v>
      </c>
      <c r="J62" s="62" t="n">
        <f aca="false">IF((OR(G62&lt;&gt;"",H62&lt;&gt;"",I62&lt;&gt;"")),G62+H62+I62,0)</f>
        <v>49742.2445982143</v>
      </c>
      <c r="N62" s="64" t="n">
        <f aca="false">J62</f>
        <v>49742.2445982143</v>
      </c>
      <c r="O62" s="64" t="n">
        <f aca="false">C62</f>
        <v>7.95</v>
      </c>
    </row>
    <row r="63" customFormat="false" ht="14.4" hidden="false" customHeight="false" outlineLevel="0" collapsed="false">
      <c r="B63" s="60" t="n">
        <v>54</v>
      </c>
      <c r="C63" s="62" t="n">
        <f aca="false">Brückenlänge/70*B63</f>
        <v>8.1</v>
      </c>
      <c r="D63" s="63" t="n">
        <f aca="false">IF(Brückenlänge&gt;0, C63/$E$4,"")</f>
        <v>0.771428571428571</v>
      </c>
      <c r="E63" s="63" t="n">
        <f aca="false">IF(Brückenlänge&gt;0,($E$4-C63)/$E$4,"")</f>
        <v>0.228571428571429</v>
      </c>
      <c r="G63" s="62" t="n">
        <f aca="false">IF((AND(E63&lt;&gt;"",D63&lt;&gt;"",Brückenlänge&gt;0)),D63*E63/2*($G$4)*Brückenlänge^2,"")</f>
        <v>43091.19</v>
      </c>
      <c r="H63" s="62" t="n">
        <f aca="false">IF((AND(Einzellast1&gt;0,Brückenlänge&gt;0,D63&lt;&gt;"",E63&lt;&gt;"")),IF(C63&lt;=(PositionX1),D63*(Brückenlänge-PositionX1)*Einzellast1,E63*PositionX1*Einzellast1),"")</f>
        <v>960</v>
      </c>
      <c r="I63" s="62" t="n">
        <f aca="false">IF(AND(E63&lt;&gt;"",D63&lt;&gt;"",Brückenlänge&gt;0,Einzellast2&gt;0),IF(C63&lt;=(PositionX2),D63*(Brückenlänge-PositionX2)*Einzellast2,E63*PositionX2*Einzellast2),"")</f>
        <v>3857.14285714284</v>
      </c>
      <c r="J63" s="62" t="n">
        <f aca="false">IF((OR(G63&lt;&gt;"",H63&lt;&gt;"",I63&lt;&gt;"")),G63+H63+I63,0)</f>
        <v>47908.3328571428</v>
      </c>
      <c r="N63" s="64" t="n">
        <f aca="false">J63</f>
        <v>47908.3328571428</v>
      </c>
      <c r="O63" s="64" t="n">
        <f aca="false">C63</f>
        <v>8.1</v>
      </c>
    </row>
    <row r="64" customFormat="false" ht="14.4" hidden="false" customHeight="false" outlineLevel="0" collapsed="false">
      <c r="B64" s="60" t="n">
        <v>55</v>
      </c>
      <c r="C64" s="62" t="n">
        <f aca="false">Brückenlänge/70*B64</f>
        <v>8.25</v>
      </c>
      <c r="D64" s="63" t="n">
        <f aca="false">IF(Brückenlänge&gt;0, C64/$E$4,"")</f>
        <v>0.785714285714286</v>
      </c>
      <c r="E64" s="63" t="n">
        <f aca="false">IF(Brückenlänge&gt;0,($E$4-C64)/$E$4,"")</f>
        <v>0.214285714285714</v>
      </c>
      <c r="G64" s="62" t="n">
        <f aca="false">IF((AND(E64&lt;&gt;"",D64&lt;&gt;"",Brückenlänge&gt;0)),D64*E64/2*($G$4)*Brückenlänge^2,"")</f>
        <v>41146.1015625</v>
      </c>
      <c r="H64" s="62" t="n">
        <f aca="false">IF((AND(Einzellast1&gt;0,Brückenlänge&gt;0,D64&lt;&gt;"",E64&lt;&gt;"")),IF(C64&lt;=(PositionX1),D64*(Brückenlänge-PositionX1)*Einzellast1,E64*PositionX1*Einzellast1),"")</f>
        <v>900</v>
      </c>
      <c r="I64" s="62" t="n">
        <f aca="false">IF(AND(E64&lt;&gt;"",D64&lt;&gt;"",Brückenlänge&gt;0,Einzellast2&gt;0),IF(C64&lt;=(PositionX2),D64*(Brückenlänge-PositionX2)*Einzellast2,E64*PositionX2*Einzellast2),"")</f>
        <v>3928.57142857141</v>
      </c>
      <c r="J64" s="62" t="n">
        <f aca="false">IF((OR(G64&lt;&gt;"",H64&lt;&gt;"",I64&lt;&gt;"")),G64+H64+I64,0)</f>
        <v>45974.6729910714</v>
      </c>
      <c r="N64" s="64" t="n">
        <f aca="false">J64</f>
        <v>45974.6729910714</v>
      </c>
      <c r="O64" s="64" t="n">
        <f aca="false">C64</f>
        <v>8.25</v>
      </c>
    </row>
    <row r="65" customFormat="false" ht="14.4" hidden="false" customHeight="false" outlineLevel="0" collapsed="false">
      <c r="B65" s="60" t="n">
        <v>56</v>
      </c>
      <c r="C65" s="62" t="n">
        <f aca="false">Brückenlänge/70*B65</f>
        <v>8.4</v>
      </c>
      <c r="D65" s="63" t="n">
        <f aca="false">IF(Brückenlänge&gt;0, C65/$E$4,"")</f>
        <v>0.8</v>
      </c>
      <c r="E65" s="63" t="n">
        <f aca="false">IF(Brückenlänge&gt;0,($E$4-C65)/$E$4,"")</f>
        <v>0.2</v>
      </c>
      <c r="G65" s="62" t="n">
        <f aca="false">IF((AND(E65&lt;&gt;"",D65&lt;&gt;"",Brückenlänge&gt;0)),D65*E65/2*($G$4)*Brückenlänge^2,"")</f>
        <v>39101.265</v>
      </c>
      <c r="H65" s="62" t="n">
        <f aca="false">IF((AND(Einzellast1&gt;0,Brückenlänge&gt;0,D65&lt;&gt;"",E65&lt;&gt;"")),IF(C65&lt;=(PositionX1),D65*(Brückenlänge-PositionX1)*Einzellast1,E65*PositionX1*Einzellast1),"")</f>
        <v>840</v>
      </c>
      <c r="I65" s="62" t="n">
        <f aca="false">IF(AND(E65&lt;&gt;"",D65&lt;&gt;"",Brückenlänge&gt;0,Einzellast2&gt;0),IF(C65&lt;=(PositionX2),D65*(Brückenlänge-PositionX2)*Einzellast2,E65*PositionX2*Einzellast2),"")</f>
        <v>3999.99999999999</v>
      </c>
      <c r="J65" s="62" t="n">
        <f aca="false">IF((OR(G65&lt;&gt;"",H65&lt;&gt;"",I65&lt;&gt;"")),G65+H65+I65,0)</f>
        <v>43941.265</v>
      </c>
      <c r="N65" s="64" t="n">
        <f aca="false">J65</f>
        <v>43941.265</v>
      </c>
      <c r="O65" s="64" t="n">
        <f aca="false">C65</f>
        <v>8.4</v>
      </c>
    </row>
    <row r="66" customFormat="false" ht="14.4" hidden="false" customHeight="false" outlineLevel="0" collapsed="false">
      <c r="B66" s="60" t="n">
        <v>57</v>
      </c>
      <c r="C66" s="62" t="n">
        <f aca="false">Brückenlänge/70*B66</f>
        <v>8.55</v>
      </c>
      <c r="D66" s="63" t="n">
        <f aca="false">IF(Brückenlänge&gt;0, C66/$E$4,"")</f>
        <v>0.814285714285714</v>
      </c>
      <c r="E66" s="63" t="n">
        <f aca="false">IF(Brückenlänge&gt;0,($E$4-C66)/$E$4,"")</f>
        <v>0.185714285714286</v>
      </c>
      <c r="G66" s="62" t="n">
        <f aca="false">IF((AND(E66&lt;&gt;"",D66&lt;&gt;"",Brückenlänge&gt;0)),D66*E66/2*($G$4)*Brückenlänge^2,"")</f>
        <v>36956.6803125</v>
      </c>
      <c r="H66" s="62" t="n">
        <f aca="false">IF((AND(Einzellast1&gt;0,Brückenlänge&gt;0,D66&lt;&gt;"",E66&lt;&gt;"")),IF(C66&lt;=(PositionX1),D66*(Brückenlänge-PositionX1)*Einzellast1,E66*PositionX1*Einzellast1),"")</f>
        <v>780</v>
      </c>
      <c r="I66" s="62" t="n">
        <f aca="false">IF(AND(E66&lt;&gt;"",D66&lt;&gt;"",Brückenlänge&gt;0,Einzellast2&gt;0),IF(C66&lt;=(PositionX2),D66*(Brückenlänge-PositionX2)*Einzellast2,E66*PositionX2*Einzellast2),"")</f>
        <v>4071.42857142856</v>
      </c>
      <c r="J66" s="62" t="n">
        <f aca="false">IF((OR(G66&lt;&gt;"",H66&lt;&gt;"",I66&lt;&gt;"")),G66+H66+I66,0)</f>
        <v>41808.1088839286</v>
      </c>
      <c r="N66" s="64" t="n">
        <f aca="false">J66</f>
        <v>41808.1088839286</v>
      </c>
      <c r="O66" s="64" t="n">
        <f aca="false">C66</f>
        <v>8.55</v>
      </c>
    </row>
    <row r="67" customFormat="false" ht="14.4" hidden="false" customHeight="false" outlineLevel="0" collapsed="false">
      <c r="B67" s="60" t="n">
        <v>58</v>
      </c>
      <c r="C67" s="62" t="n">
        <f aca="false">Brückenlänge/70*B67</f>
        <v>8.7</v>
      </c>
      <c r="D67" s="63" t="n">
        <f aca="false">IF(Brückenlänge&gt;0, C67/$E$4,"")</f>
        <v>0.828571428571429</v>
      </c>
      <c r="E67" s="63" t="n">
        <f aca="false">IF(Brückenlänge&gt;0,($E$4-C67)/$E$4,"")</f>
        <v>0.171428571428571</v>
      </c>
      <c r="G67" s="62" t="n">
        <f aca="false">IF((AND(E67&lt;&gt;"",D67&lt;&gt;"",Brückenlänge&gt;0)),D67*E67/2*($G$4)*Brückenlänge^2,"")</f>
        <v>34712.3475</v>
      </c>
      <c r="H67" s="62" t="n">
        <f aca="false">IF((AND(Einzellast1&gt;0,Brückenlänge&gt;0,D67&lt;&gt;"",E67&lt;&gt;"")),IF(C67&lt;=(PositionX1),D67*(Brückenlänge-PositionX1)*Einzellast1,E67*PositionX1*Einzellast1),"")</f>
        <v>720</v>
      </c>
      <c r="I67" s="62" t="n">
        <f aca="false">IF(AND(E67&lt;&gt;"",D67&lt;&gt;"",Brückenlänge&gt;0,Einzellast2&gt;0),IF(C67&lt;=(PositionX2),D67*(Brückenlänge-PositionX2)*Einzellast2,E67*PositionX2*Einzellast2),"")</f>
        <v>4142.85714285713</v>
      </c>
      <c r="J67" s="62" t="n">
        <f aca="false">IF((OR(G67&lt;&gt;"",H67&lt;&gt;"",I67&lt;&gt;"")),G67+H67+I67,0)</f>
        <v>39575.2046428571</v>
      </c>
      <c r="N67" s="64" t="n">
        <f aca="false">J67</f>
        <v>39575.2046428571</v>
      </c>
      <c r="O67" s="64" t="n">
        <f aca="false">C67</f>
        <v>8.7</v>
      </c>
    </row>
    <row r="68" customFormat="false" ht="14.4" hidden="false" customHeight="false" outlineLevel="0" collapsed="false">
      <c r="B68" s="60" t="n">
        <v>59</v>
      </c>
      <c r="C68" s="62" t="n">
        <f aca="false">Brückenlänge/70*B68</f>
        <v>8.85</v>
      </c>
      <c r="D68" s="63" t="n">
        <f aca="false">IF(Brückenlänge&gt;0, C68/$E$4,"")</f>
        <v>0.842857142857143</v>
      </c>
      <c r="E68" s="63" t="n">
        <f aca="false">IF(Brückenlänge&gt;0,($E$4-C68)/$E$4,"")</f>
        <v>0.157142857142857</v>
      </c>
      <c r="G68" s="62" t="n">
        <f aca="false">IF((AND(E68&lt;&gt;"",D68&lt;&gt;"",Brückenlänge&gt;0)),D68*E68/2*($G$4)*Brückenlänge^2,"")</f>
        <v>32368.2665625</v>
      </c>
      <c r="H68" s="62" t="n">
        <f aca="false">IF((AND(Einzellast1&gt;0,Brückenlänge&gt;0,D68&lt;&gt;"",E68&lt;&gt;"")),IF(C68&lt;=(PositionX1),D68*(Brückenlänge-PositionX1)*Einzellast1,E68*PositionX1*Einzellast1),"")</f>
        <v>660</v>
      </c>
      <c r="I68" s="62" t="n">
        <f aca="false">IF(AND(E68&lt;&gt;"",D68&lt;&gt;"",Brückenlänge&gt;0,Einzellast2&gt;0),IF(C68&lt;=(PositionX2),D68*(Brückenlänge-PositionX2)*Einzellast2,E68*PositionX2*Einzellast2),"")</f>
        <v>4214.2857142857</v>
      </c>
      <c r="J68" s="62" t="n">
        <f aca="false">IF((OR(G68&lt;&gt;"",H68&lt;&gt;"",I68&lt;&gt;"")),G68+H68+I68,0)</f>
        <v>37242.5522767857</v>
      </c>
      <c r="N68" s="64" t="n">
        <f aca="false">J68</f>
        <v>37242.5522767857</v>
      </c>
      <c r="O68" s="64" t="n">
        <f aca="false">C68</f>
        <v>8.85</v>
      </c>
    </row>
    <row r="69" customFormat="false" ht="14.4" hidden="false" customHeight="false" outlineLevel="0" collapsed="false">
      <c r="B69" s="60" t="n">
        <v>60</v>
      </c>
      <c r="C69" s="62" t="n">
        <f aca="false">Brückenlänge/70*B69</f>
        <v>9</v>
      </c>
      <c r="D69" s="63" t="n">
        <f aca="false">IF(Brückenlänge&gt;0, C69/$E$4,"")</f>
        <v>0.857142857142857</v>
      </c>
      <c r="E69" s="63" t="n">
        <f aca="false">IF(Brückenlänge&gt;0,($E$4-C69)/$E$4,"")</f>
        <v>0.142857142857143</v>
      </c>
      <c r="G69" s="62" t="n">
        <f aca="false">IF((AND(E69&lt;&gt;"",D69&lt;&gt;"",Brückenlänge&gt;0)),D69*E69/2*($G$4)*Brückenlänge^2,"")</f>
        <v>29924.4375</v>
      </c>
      <c r="H69" s="62" t="n">
        <f aca="false">IF((AND(Einzellast1&gt;0,Brückenlänge&gt;0,D69&lt;&gt;"",E69&lt;&gt;"")),IF(C69&lt;=(PositionX1),D69*(Brückenlänge-PositionX1)*Einzellast1,E69*PositionX1*Einzellast1),"")</f>
        <v>600</v>
      </c>
      <c r="I69" s="62" t="n">
        <f aca="false">IF(AND(E69&lt;&gt;"",D69&lt;&gt;"",Brückenlänge&gt;0,Einzellast2&gt;0),IF(C69&lt;=(PositionX2),D69*(Brückenlänge-PositionX2)*Einzellast2,E69*PositionX2*Einzellast2),"")</f>
        <v>4285.71428571427</v>
      </c>
      <c r="J69" s="62" t="n">
        <f aca="false">IF((OR(G69&lt;&gt;"",H69&lt;&gt;"",I69&lt;&gt;"")),G69+H69+I69,0)</f>
        <v>34810.1517857143</v>
      </c>
      <c r="N69" s="64" t="n">
        <f aca="false">J69</f>
        <v>34810.1517857143</v>
      </c>
      <c r="O69" s="64" t="n">
        <f aca="false">C69</f>
        <v>9</v>
      </c>
    </row>
    <row r="70" customFormat="false" ht="14.4" hidden="false" customHeight="false" outlineLevel="0" collapsed="false">
      <c r="B70" s="60" t="n">
        <v>61</v>
      </c>
      <c r="C70" s="62" t="n">
        <f aca="false">Brückenlänge/70*B70</f>
        <v>9.15</v>
      </c>
      <c r="D70" s="63" t="n">
        <f aca="false">IF(Brückenlänge&gt;0, C70/$E$4,"")</f>
        <v>0.871428571428571</v>
      </c>
      <c r="E70" s="63" t="n">
        <f aca="false">IF(Brückenlänge&gt;0,($E$4-C70)/$E$4,"")</f>
        <v>0.128571428571429</v>
      </c>
      <c r="G70" s="62" t="n">
        <f aca="false">IF((AND(E70&lt;&gt;"",D70&lt;&gt;"",Brückenlänge&gt;0)),D70*E70/2*($G$4)*Brückenlänge^2,"")</f>
        <v>27380.8603125</v>
      </c>
      <c r="H70" s="62" t="n">
        <f aca="false">IF((AND(Einzellast1&gt;0,Brückenlänge&gt;0,D70&lt;&gt;"",E70&lt;&gt;"")),IF(C70&lt;=(PositionX1),D70*(Brückenlänge-PositionX1)*Einzellast1,E70*PositionX1*Einzellast1),"")</f>
        <v>540</v>
      </c>
      <c r="I70" s="62" t="n">
        <f aca="false">IF(AND(E70&lt;&gt;"",D70&lt;&gt;"",Brückenlänge&gt;0,Einzellast2&gt;0),IF(C70&lt;=(PositionX2),D70*(Brückenlänge-PositionX2)*Einzellast2,E70*PositionX2*Einzellast2),"")</f>
        <v>4357.14285714284</v>
      </c>
      <c r="J70" s="62" t="n">
        <f aca="false">IF((OR(G70&lt;&gt;"",H70&lt;&gt;"",I70&lt;&gt;"")),G70+H70+I70,0)</f>
        <v>32278.0031696428</v>
      </c>
      <c r="N70" s="64" t="n">
        <f aca="false">J70</f>
        <v>32278.0031696428</v>
      </c>
      <c r="O70" s="64" t="n">
        <f aca="false">C70</f>
        <v>9.15</v>
      </c>
    </row>
    <row r="71" customFormat="false" ht="14.4" hidden="false" customHeight="false" outlineLevel="0" collapsed="false">
      <c r="B71" s="60" t="n">
        <v>62</v>
      </c>
      <c r="C71" s="62" t="n">
        <f aca="false">Brückenlänge/70*B71</f>
        <v>9.3</v>
      </c>
      <c r="D71" s="63" t="n">
        <f aca="false">IF(Brückenlänge&gt;0, C71/$E$4,"")</f>
        <v>0.885714285714286</v>
      </c>
      <c r="E71" s="63" t="n">
        <f aca="false">IF(Brückenlänge&gt;0,($E$4-C71)/$E$4,"")</f>
        <v>0.114285714285714</v>
      </c>
      <c r="G71" s="62" t="n">
        <f aca="false">IF((AND(E71&lt;&gt;"",D71&lt;&gt;"",Brückenlänge&gt;0)),D71*E71/2*($G$4)*Brückenlänge^2,"")</f>
        <v>24737.535</v>
      </c>
      <c r="H71" s="62" t="n">
        <f aca="false">IF((AND(Einzellast1&gt;0,Brückenlänge&gt;0,D71&lt;&gt;"",E71&lt;&gt;"")),IF(C71&lt;=(PositionX1),D71*(Brückenlänge-PositionX1)*Einzellast1,E71*PositionX1*Einzellast1),"")</f>
        <v>480</v>
      </c>
      <c r="I71" s="62" t="n">
        <f aca="false">IF(AND(E71&lt;&gt;"",D71&lt;&gt;"",Brückenlänge&gt;0,Einzellast2&gt;0),IF(C71&lt;=(PositionX2),D71*(Brückenlänge-PositionX2)*Einzellast2,E71*PositionX2*Einzellast2),"")</f>
        <v>4428.57142857141</v>
      </c>
      <c r="J71" s="62" t="n">
        <f aca="false">IF((OR(G71&lt;&gt;"",H71&lt;&gt;"",I71&lt;&gt;"")),G71+H71+I71,0)</f>
        <v>29646.1064285714</v>
      </c>
      <c r="N71" s="64" t="n">
        <f aca="false">J71</f>
        <v>29646.1064285714</v>
      </c>
      <c r="O71" s="64" t="n">
        <f aca="false">C71</f>
        <v>9.3</v>
      </c>
    </row>
    <row r="72" customFormat="false" ht="14.4" hidden="false" customHeight="false" outlineLevel="0" collapsed="false">
      <c r="B72" s="60" t="n">
        <v>63</v>
      </c>
      <c r="C72" s="62" t="n">
        <f aca="false">Brückenlänge/70*B72</f>
        <v>9.45</v>
      </c>
      <c r="D72" s="63" t="n">
        <f aca="false">IF(Brückenlänge&gt;0, C72/$E$4,"")</f>
        <v>0.9</v>
      </c>
      <c r="E72" s="63" t="n">
        <f aca="false">IF(Brückenlänge&gt;0,($E$4-C72)/$E$4,"")</f>
        <v>0.1</v>
      </c>
      <c r="G72" s="62" t="n">
        <f aca="false">IF((AND(E72&lt;&gt;"",D72&lt;&gt;"",Brückenlänge&gt;0)),D72*E72/2*($G$4)*Brückenlänge^2,"")</f>
        <v>21994.4615625</v>
      </c>
      <c r="H72" s="62" t="n">
        <f aca="false">IF((AND(Einzellast1&gt;0,Brückenlänge&gt;0,D72&lt;&gt;"",E72&lt;&gt;"")),IF(C72&lt;=(PositionX1),D72*(Brückenlänge-PositionX1)*Einzellast1,E72*PositionX1*Einzellast1),"")</f>
        <v>420</v>
      </c>
      <c r="I72" s="62" t="n">
        <f aca="false">IF(AND(E72&lt;&gt;"",D72&lt;&gt;"",Brückenlänge&gt;0,Einzellast2&gt;0),IF(C72&lt;=(PositionX2),D72*(Brückenlänge-PositionX2)*Einzellast2,E72*PositionX2*Einzellast2),"")</f>
        <v>4499.99999999998</v>
      </c>
      <c r="J72" s="62" t="n">
        <f aca="false">IF((OR(G72&lt;&gt;"",H72&lt;&gt;"",I72&lt;&gt;"")),G72+H72+I72,0)</f>
        <v>26914.4615625</v>
      </c>
      <c r="N72" s="64" t="n">
        <f aca="false">J72</f>
        <v>26914.4615625</v>
      </c>
      <c r="O72" s="64" t="n">
        <f aca="false">C72</f>
        <v>9.45</v>
      </c>
    </row>
    <row r="73" customFormat="false" ht="14.4" hidden="false" customHeight="false" outlineLevel="0" collapsed="false">
      <c r="B73" s="60" t="n">
        <v>64</v>
      </c>
      <c r="C73" s="62" t="n">
        <f aca="false">Brückenlänge/70*B73</f>
        <v>9.6</v>
      </c>
      <c r="D73" s="63" t="n">
        <f aca="false">IF(Brückenlänge&gt;0, C73/$E$4,"")</f>
        <v>0.914285714285714</v>
      </c>
      <c r="E73" s="63" t="n">
        <f aca="false">IF(Brückenlänge&gt;0,($E$4-C73)/$E$4,"")</f>
        <v>0.0857142857142858</v>
      </c>
      <c r="G73" s="62" t="n">
        <f aca="false">IF((AND(E73&lt;&gt;"",D73&lt;&gt;"",Brückenlänge&gt;0)),D73*E73/2*($G$4)*Brückenlänge^2,"")</f>
        <v>19151.64</v>
      </c>
      <c r="H73" s="62" t="n">
        <f aca="false">IF((AND(Einzellast1&gt;0,Brückenlänge&gt;0,D73&lt;&gt;"",E73&lt;&gt;"")),IF(C73&lt;=(PositionX1),D73*(Brückenlänge-PositionX1)*Einzellast1,E73*PositionX1*Einzellast1),"")</f>
        <v>360</v>
      </c>
      <c r="I73" s="62" t="n">
        <f aca="false">IF(AND(E73&lt;&gt;"",D73&lt;&gt;"",Brückenlänge&gt;0,Einzellast2&gt;0),IF(C73&lt;=(PositionX2),D73*(Brückenlänge-PositionX2)*Einzellast2,E73*PositionX2*Einzellast2),"")</f>
        <v>4571.42857142856</v>
      </c>
      <c r="J73" s="62" t="n">
        <f aca="false">IF((OR(G73&lt;&gt;"",H73&lt;&gt;"",I73&lt;&gt;"")),G73+H73+I73,0)</f>
        <v>24083.0685714286</v>
      </c>
      <c r="N73" s="64" t="n">
        <f aca="false">J73</f>
        <v>24083.0685714286</v>
      </c>
      <c r="O73" s="64" t="n">
        <f aca="false">C73</f>
        <v>9.6</v>
      </c>
    </row>
    <row r="74" customFormat="false" ht="14.4" hidden="false" customHeight="false" outlineLevel="0" collapsed="false">
      <c r="B74" s="60" t="n">
        <v>65</v>
      </c>
      <c r="C74" s="62" t="n">
        <f aca="false">Brückenlänge/70*B74</f>
        <v>9.75</v>
      </c>
      <c r="D74" s="63" t="n">
        <f aca="false">IF(Brückenlänge&gt;0, C74/$E$4,"")</f>
        <v>0.928571428571429</v>
      </c>
      <c r="E74" s="63" t="n">
        <f aca="false">IF(Brückenlänge&gt;0,($E$4-C74)/$E$4,"")</f>
        <v>0.0714285714285714</v>
      </c>
      <c r="G74" s="62" t="n">
        <f aca="false">IF((AND(E74&lt;&gt;"",D74&lt;&gt;"",Brückenlänge&gt;0)),D74*E74/2*($G$4)*Brückenlänge^2,"")</f>
        <v>16209.0703125</v>
      </c>
      <c r="H74" s="62" t="n">
        <f aca="false">IF((AND(Einzellast1&gt;0,Brückenlänge&gt;0,D74&lt;&gt;"",E74&lt;&gt;"")),IF(C74&lt;=(PositionX1),D74*(Brückenlänge-PositionX1)*Einzellast1,E74*PositionX1*Einzellast1),"")</f>
        <v>300</v>
      </c>
      <c r="I74" s="62" t="n">
        <f aca="false">IF(AND(E74&lt;&gt;"",D74&lt;&gt;"",Brückenlänge&gt;0,Einzellast2&gt;0),IF(C74&lt;=(PositionX2),D74*(Brückenlänge-PositionX2)*Einzellast2,E74*PositionX2*Einzellast2),"")</f>
        <v>4642.85714285713</v>
      </c>
      <c r="J74" s="62" t="n">
        <f aca="false">IF((OR(G74&lt;&gt;"",H74&lt;&gt;"",I74&lt;&gt;"")),G74+H74+I74,0)</f>
        <v>21151.9274553571</v>
      </c>
      <c r="N74" s="64" t="n">
        <f aca="false">J74</f>
        <v>21151.9274553571</v>
      </c>
      <c r="O74" s="64" t="n">
        <f aca="false">C74</f>
        <v>9.75</v>
      </c>
    </row>
    <row r="75" customFormat="false" ht="14.4" hidden="false" customHeight="false" outlineLevel="0" collapsed="false">
      <c r="B75" s="60" t="n">
        <v>66</v>
      </c>
      <c r="C75" s="62" t="n">
        <f aca="false">Brückenlänge/70*B75</f>
        <v>9.9</v>
      </c>
      <c r="D75" s="63" t="n">
        <f aca="false">IF(Brückenlänge&gt;0, C75/$E$4,"")</f>
        <v>0.942857142857143</v>
      </c>
      <c r="E75" s="63" t="n">
        <f aca="false">IF(Brückenlänge&gt;0,($E$4-C75)/$E$4,"")</f>
        <v>0.0571428571428571</v>
      </c>
      <c r="G75" s="62" t="n">
        <f aca="false">IF((AND(E75&lt;&gt;"",D75&lt;&gt;"",Brückenlänge&gt;0)),D75*E75/2*($G$4)*Brückenlänge^2,"")</f>
        <v>13166.7525</v>
      </c>
      <c r="H75" s="62" t="n">
        <f aca="false">IF((AND(Einzellast1&gt;0,Brückenlänge&gt;0,D75&lt;&gt;"",E75&lt;&gt;"")),IF(C75&lt;=(PositionX1),D75*(Brückenlänge-PositionX1)*Einzellast1,E75*PositionX1*Einzellast1),"")</f>
        <v>240</v>
      </c>
      <c r="I75" s="62" t="n">
        <f aca="false">IF(AND(E75&lt;&gt;"",D75&lt;&gt;"",Brückenlänge&gt;0,Einzellast2&gt;0),IF(C75&lt;=(PositionX2),D75*(Brückenlänge-PositionX2)*Einzellast2,E75*PositionX2*Einzellast2),"")</f>
        <v>4714.2857142857</v>
      </c>
      <c r="J75" s="62" t="n">
        <f aca="false">IF((OR(G75&lt;&gt;"",H75&lt;&gt;"",I75&lt;&gt;"")),G75+H75+I75,0)</f>
        <v>18121.0382142857</v>
      </c>
      <c r="N75" s="64" t="n">
        <f aca="false">J75</f>
        <v>18121.0382142857</v>
      </c>
      <c r="O75" s="64" t="n">
        <f aca="false">C75</f>
        <v>9.9</v>
      </c>
    </row>
    <row r="76" customFormat="false" ht="14.4" hidden="false" customHeight="false" outlineLevel="0" collapsed="false">
      <c r="B76" s="60" t="n">
        <v>67</v>
      </c>
      <c r="C76" s="62" t="n">
        <f aca="false">Brückenlänge/70*B76</f>
        <v>10.05</v>
      </c>
      <c r="D76" s="63" t="n">
        <f aca="false">IF(Brückenlänge&gt;0, C76/$E$4,"")</f>
        <v>0.957142857142857</v>
      </c>
      <c r="E76" s="63" t="n">
        <f aca="false">IF(Brückenlänge&gt;0,($E$4-C76)/$E$4,"")</f>
        <v>0.042857142857143</v>
      </c>
      <c r="G76" s="62" t="n">
        <f aca="false">IF((AND(E76&lt;&gt;"",D76&lt;&gt;"",Brückenlänge&gt;0)),D76*E76/2*($G$4)*Brückenlänge^2,"")</f>
        <v>10024.6865625</v>
      </c>
      <c r="H76" s="62" t="n">
        <f aca="false">IF((AND(Einzellast1&gt;0,Brückenlänge&gt;0,D76&lt;&gt;"",E76&lt;&gt;"")),IF(C76&lt;=(PositionX1),D76*(Brückenlänge-PositionX1)*Einzellast1,E76*PositionX1*Einzellast1),"")</f>
        <v>180</v>
      </c>
      <c r="I76" s="62" t="n">
        <f aca="false">IF(AND(E76&lt;&gt;"",D76&lt;&gt;"",Brückenlänge&gt;0,Einzellast2&gt;0),IF(C76&lt;=(PositionX2),D76*(Brückenlänge-PositionX2)*Einzellast2,E76*PositionX2*Einzellast2),"")</f>
        <v>4785.71428571427</v>
      </c>
      <c r="J76" s="62" t="n">
        <f aca="false">IF((OR(G76&lt;&gt;"",H76&lt;&gt;"",I76&lt;&gt;"")),G76+H76+I76,0)</f>
        <v>14990.4008482143</v>
      </c>
      <c r="N76" s="64" t="n">
        <f aca="false">J76</f>
        <v>14990.4008482143</v>
      </c>
      <c r="O76" s="64" t="n">
        <f aca="false">C76</f>
        <v>10.05</v>
      </c>
    </row>
    <row r="77" customFormat="false" ht="14.4" hidden="false" customHeight="false" outlineLevel="0" collapsed="false">
      <c r="B77" s="60" t="n">
        <v>68</v>
      </c>
      <c r="C77" s="62" t="n">
        <f aca="false">Brückenlänge/70*B77</f>
        <v>10.2</v>
      </c>
      <c r="D77" s="63" t="n">
        <f aca="false">IF(Brückenlänge&gt;0, C77/$E$4,"")</f>
        <v>0.971428571428571</v>
      </c>
      <c r="E77" s="63" t="n">
        <f aca="false">IF(Brückenlänge&gt;0,($E$4-C77)/$E$4,"")</f>
        <v>0.0285714285714286</v>
      </c>
      <c r="G77" s="62" t="n">
        <f aca="false">IF((AND(E77&lt;&gt;"",D77&lt;&gt;"",Brückenlänge&gt;0)),D77*E77/2*($G$4)*Brückenlänge^2,"")</f>
        <v>6782.87250000002</v>
      </c>
      <c r="H77" s="62" t="n">
        <f aca="false">IF((AND(Einzellast1&gt;0,Brückenlänge&gt;0,D77&lt;&gt;"",E77&lt;&gt;"")),IF(C77&lt;=(PositionX1),D77*(Brückenlänge-PositionX1)*Einzellast1,E77*PositionX1*Einzellast1),"")</f>
        <v>120</v>
      </c>
      <c r="I77" s="62" t="n">
        <f aca="false">IF(AND(E77&lt;&gt;"",D77&lt;&gt;"",Brückenlänge&gt;0,Einzellast2&gt;0),IF(C77&lt;=(PositionX2),D77*(Brückenlänge-PositionX2)*Einzellast2,E77*PositionX2*Einzellast2),"")</f>
        <v>4857.14285714284</v>
      </c>
      <c r="J77" s="62" t="n">
        <f aca="false">IF((OR(G77&lt;&gt;"",H77&lt;&gt;"",I77&lt;&gt;"")),G77+H77+I77,0)</f>
        <v>11760.0153571429</v>
      </c>
      <c r="N77" s="64" t="n">
        <f aca="false">J77</f>
        <v>11760.0153571429</v>
      </c>
      <c r="O77" s="64" t="n">
        <f aca="false">C77</f>
        <v>10.2</v>
      </c>
    </row>
    <row r="78" customFormat="false" ht="14.4" hidden="false" customHeight="false" outlineLevel="0" collapsed="false">
      <c r="B78" s="60" t="n">
        <v>69</v>
      </c>
      <c r="C78" s="62" t="n">
        <f aca="false">Brückenlänge/70*B78</f>
        <v>10.35</v>
      </c>
      <c r="D78" s="63" t="n">
        <f aca="false">IF(Brückenlänge&gt;0, C78/$E$4,"")</f>
        <v>0.985714285714286</v>
      </c>
      <c r="E78" s="63" t="n">
        <f aca="false">IF(Brückenlänge&gt;0,($E$4-C78)/$E$4,"")</f>
        <v>0.0142857142857143</v>
      </c>
      <c r="G78" s="62" t="n">
        <f aca="false">IF((AND(E78&lt;&gt;"",D78&lt;&gt;"",Brückenlänge&gt;0)),D78*E78/2*($G$4)*Brückenlänge^2,"")</f>
        <v>3441.31031250001</v>
      </c>
      <c r="H78" s="62" t="n">
        <f aca="false">IF((AND(Einzellast1&gt;0,Brückenlänge&gt;0,D78&lt;&gt;"",E78&lt;&gt;"")),IF(C78&lt;=(PositionX1),D78*(Brückenlänge-PositionX1)*Einzellast1,E78*PositionX1*Einzellast1),"")</f>
        <v>60.0000000000001</v>
      </c>
      <c r="I78" s="62" t="n">
        <f aca="false">IF(AND(E78&lt;&gt;"",D78&lt;&gt;"",Brückenlänge&gt;0,Einzellast2&gt;0),IF(C78&lt;=(PositionX2),D78*(Brückenlänge-PositionX2)*Einzellast2,E78*PositionX2*Einzellast2),"")</f>
        <v>4928.57142857141</v>
      </c>
      <c r="J78" s="62" t="n">
        <f aca="false">IF((OR(G78&lt;&gt;"",H78&lt;&gt;"",I78&lt;&gt;"")),G78+H78+I78,0)</f>
        <v>8429.88174107142</v>
      </c>
      <c r="N78" s="64" t="n">
        <f aca="false">J78</f>
        <v>8429.88174107142</v>
      </c>
      <c r="O78" s="64" t="n">
        <f aca="false">C78</f>
        <v>10.35</v>
      </c>
    </row>
    <row r="79" customFormat="false" ht="14.4" hidden="false" customHeight="false" outlineLevel="0" collapsed="false">
      <c r="B79" s="60" t="n">
        <v>70</v>
      </c>
      <c r="C79" s="62" t="n">
        <f aca="false">Brückenlänge/70*B79</f>
        <v>10.5</v>
      </c>
      <c r="D79" s="63" t="n">
        <f aca="false">IF(Brückenlänge&gt;0, C79/$E$4,"")</f>
        <v>1</v>
      </c>
      <c r="E79" s="63" t="n">
        <f aca="false">IF(Brückenlänge&gt;0,($E$4-C79)/$E$4,"")</f>
        <v>0</v>
      </c>
      <c r="G79" s="62" t="n">
        <f aca="false">IF((AND(E79&lt;&gt;"",D79&lt;&gt;"",Brückenlänge&gt;0)),D79*E79/2*($G$4)*Brückenlänge^2,"")</f>
        <v>0</v>
      </c>
      <c r="H79" s="62" t="n">
        <f aca="false">IF((AND(Einzellast1&gt;0,Brückenlänge&gt;0,D79&lt;&gt;"",E79&lt;&gt;"")),IF(C79&lt;=(PositionX1),D79*(Brückenlänge-PositionX1)*Einzellast1,E79*PositionX1*Einzellast1),"")</f>
        <v>0</v>
      </c>
      <c r="I79" s="62" t="n">
        <f aca="false">IF(AND(E79&lt;&gt;"",D79&lt;&gt;"",Brückenlänge&gt;0,Einzellast2&gt;0),IF(C79&lt;=(PositionX2),D79*(Brückenlänge-PositionX2)*Einzellast2,E79*PositionX2*Einzellast2),"")</f>
        <v>0</v>
      </c>
      <c r="J79" s="62" t="n">
        <f aca="false">IF((OR(G79&lt;&gt;"",H79&lt;&gt;"",I79&lt;&gt;"")),G79+H79+I79,0)</f>
        <v>0</v>
      </c>
      <c r="N79" s="64" t="n">
        <f aca="false">J79</f>
        <v>0</v>
      </c>
      <c r="O79" s="64" t="n">
        <f aca="false">C79</f>
        <v>10.5</v>
      </c>
    </row>
  </sheetData>
  <sheetProtection sheet="false"/>
  <printOptions headings="false" gridLines="false" gridLinesSet="true" horizontalCentered="false" verticalCentered="false"/>
  <pageMargins left="0.708333333333333" right="0.708333333333333" top="0.7875" bottom="0.7875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&amp;LInformatik 1&amp;CWS-2013&amp;RFlorian Prettner</oddHeader>
    <oddFooter><![CDATA[&L&"Calibri,Bold"Berechnung Einfeldträger&C&D&RSeite &P]]>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Florian</cp:lastModifiedBy>
  <cp:lastPrinted>2013-10-21T18:13:57Z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