
<file path=[Content_Types].xml><?xml version="1.0" encoding="utf-8"?>
<Types xmlns="http://schemas.openxmlformats.org/package/2006/content-types">
  <Default ContentType="application/vnd.openxmlformats-officedocument.spreadsheetml.sheet.main+xml" Extension="xml"/>
  <Override ContentType="application/vnd.openxmlformats-package.relationships+xml" PartName="/_rels/.rels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package.relationships+xml" PartName="/xl/_rels/workbook.xml.rels"/>
  <Override ContentType="application/vnd.openxmlformats-officedocument.drawingml.chart+xml" PartName="/xl/charts/chart1.xml"/>
  <Override ContentType="application/vnd.openxmlformats-package.relationships+xml" PartName="/xl/drawings/_rels/drawing1.xml.rels"/>
  <Override ContentType="application/vnd.openxmlformats-package.relationships+xml" PartName="/xl/drawings/_rels/drawing2.xml.rels"/>
  <Override ContentType="application/vnd.openxmlformats-officedocument.drawing+xml" PartName="/xl/drawings/drawing1.xml"/>
  <Override ContentType="application/vnd.openxmlformats-officedocument.drawing+xml" PartName="/xl/drawings/drawing2.xml"/>
  <Override ContentType="image/jpeg" PartName="/xl/media/image1.jpeg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package.relationships+xml" PartName="/xl/worksheets/_rels/sheet1.xml.rels"/>
  <Override ContentType="application/vnd.openxmlformats-package.relationships+xml" PartName="/xl/worksheets/_rels/sheet2.xml.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Relationship Id="rId4" Target="docProps/custom.xml" Type="http://schemas.openxmlformats.org/officeDocument/2006/relationships/custom-properties"/>
</Relationships>
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Ergebnisse" sheetId="1" state="visible" r:id="rId2"/>
    <sheet name="Eingabe QS" sheetId="2" state="visible" r:id="rId3"/>
    <sheet name="Momente" sheetId="3" state="visible" r:id="rId4"/>
  </sheets>
  <definedNames>
    <definedName function="false" hidden="false" localSheetId="2" name="_xlnm.Print_Area" vbProcedure="false">Momente!$B$2:$I$78</definedName>
    <definedName function="false" hidden="false" name="Auflast" vbProcedure="false">Ergebnisse!$H$9</definedName>
    <definedName function="false" hidden="false" name="Breite" vbProcedure="false">'Eingabe QS'!$I$8</definedName>
    <definedName function="false" hidden="false" name="Dicke" vbProcedure="false">'Eingabe QS'!$I$10</definedName>
    <definedName function="false" hidden="false" name="Ergebnisse" vbProcedure="false">Ergebnisse!$C$23:$J$29</definedName>
    <definedName function="false" hidden="false" name="Flanschdicke" vbProcedure="false">'Eingabe QS'!$I$12</definedName>
    <definedName function="false" hidden="false" name="gamma" vbProcedure="false">'Eingabe QS'!$I$14</definedName>
    <definedName function="false" hidden="false" name="Gewicht" vbProcedure="false">'Eingabe QS'!$I$25</definedName>
    <definedName function="false" hidden="false" name="Höhe" vbProcedure="false">'Eingabe QS'!$I$6</definedName>
    <definedName function="false" hidden="false" name="L" vbProcedure="false">Ergebnisse!$H$7</definedName>
    <definedName function="false" hidden="false" name="Last1" vbProcedure="false">Ergebnisse!$H$11</definedName>
    <definedName function="false" hidden="false" name="Last2" vbProcedure="false">Ergebnisse!$H$15</definedName>
    <definedName function="false" hidden="false" name="Nutzereingabe" vbProcedure="false">Ergebnisse!$C$6:$J$20</definedName>
    <definedName function="false" hidden="false" name="Pos.1" vbProcedure="false">Ergebnisse!$H$13</definedName>
    <definedName function="false" hidden="false" name="Pos.2" vbProcedure="false">Ergebnisse!$H$17</definedName>
    <definedName function="false" hidden="false" name="Querschnitt" vbProcedure="false">'Eingabe QS'!$I$21</definedName>
    <definedName function="false" hidden="false" name="Stegdicke" vbProcedure="false">'Eingabe QS'!$I$10</definedName>
    <definedName function="false" hidden="false" name="Trägerangaben" vbProcedure="false">'Eingabe QS'!$B$5:$K$17</definedName>
    <definedName function="false" hidden="false" name="Trägerergebnisse" vbProcedure="false">'Eingabe QS'!$B$20:$K$26</definedName>
    <definedName function="false" hidden="false" name="Wichte" vbProcedure="false">'Eingabe QS'!$I$14</definedName>
    <definedName function="false" hidden="false" localSheetId="2" name="_xlnm.Print_Area" vbProcedure="false">Momente!$B$2:$I$78</definedName>
    <definedName function="false" hidden="false" localSheetId="2" name="_xlnm.Print_Area_0" vbProcedure="false">Momente!$B$2:$I$78</definedName>
    <definedName function="false" hidden="false" localSheetId="2" name="_xlnm.Print_Area_0_0" vbProcedure="false">Momente!$B$2:$I$78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<sst xmlns="http://schemas.openxmlformats.org/spreadsheetml/2006/main" count="89" uniqueCount="63">
  <si>
    <t>Einfache statische Berechnung eines Einfeldträgers</t>
  </si>
  <si>
    <t>Bitte geben sie folgende Werte ein:</t>
  </si>
  <si>
    <t>Gesamtlänge des Einfeldträgers</t>
  </si>
  <si>
    <t>L=</t>
  </si>
  <si>
    <t>[m]</t>
  </si>
  <si>
    <t>Auflast</t>
  </si>
  <si>
    <r>
      <t>p</t>
    </r>
    <r>
      <rPr>
        <vertAlign val="subscript"/>
        <sz val="11"/>
        <color rgb="FF000000"/>
        <rFont val="Calibri"/>
        <family val="2"/>
        <charset val="1"/>
      </rPr>
      <t>z</t>
    </r>
    <r>
      <rPr>
        <sz val="11"/>
        <color rgb="FF000000"/>
        <rFont val="Calibri"/>
        <family val="2"/>
        <charset val="1"/>
      </rPr>
      <t>=</t>
    </r>
  </si>
  <si>
    <t>[N/m]</t>
  </si>
  <si>
    <r>
      <t>Einzellast P</t>
    </r>
    <r>
      <rPr>
        <vertAlign val="subscript"/>
        <sz val="11"/>
        <color rgb="FF000000"/>
        <rFont val="Calibri"/>
        <family val="2"/>
        <charset val="1"/>
      </rPr>
      <t>Z1</t>
    </r>
  </si>
  <si>
    <r>
      <t>P</t>
    </r>
    <r>
      <rPr>
        <vertAlign val="subscript"/>
        <sz val="11"/>
        <color rgb="FF000000"/>
        <rFont val="Calibri"/>
        <family val="2"/>
        <charset val="1"/>
      </rPr>
      <t>Z1</t>
    </r>
    <r>
      <rPr>
        <sz val="11"/>
        <color rgb="FF000000"/>
        <rFont val="Calibri"/>
        <family val="2"/>
        <charset val="1"/>
      </rPr>
      <t>=</t>
    </r>
  </si>
  <si>
    <t>[N]</t>
  </si>
  <si>
    <r>
      <t>Position der Einzellast x</t>
    </r>
    <r>
      <rPr>
        <vertAlign val="subscript"/>
        <sz val="11"/>
        <color rgb="FF000000"/>
        <rFont val="Calibri"/>
        <family val="2"/>
        <charset val="1"/>
      </rPr>
      <t>1</t>
    </r>
  </si>
  <si>
    <r>
      <t>x</t>
    </r>
    <r>
      <rPr>
        <vertAlign val="subscript"/>
        <sz val="11"/>
        <color rgb="FF000000"/>
        <rFont val="Calibri"/>
        <family val="2"/>
        <charset val="1"/>
      </rPr>
      <t>1</t>
    </r>
    <r>
      <rPr>
        <sz val="11"/>
        <color rgb="FF000000"/>
        <rFont val="Calibri"/>
        <family val="2"/>
        <charset val="1"/>
      </rPr>
      <t>=</t>
    </r>
  </si>
  <si>
    <r>
      <t>Einzellast P</t>
    </r>
    <r>
      <rPr>
        <vertAlign val="subscript"/>
        <sz val="11"/>
        <color rgb="FF000000"/>
        <rFont val="Calibri"/>
        <family val="2"/>
        <charset val="1"/>
      </rPr>
      <t>Z2</t>
    </r>
  </si>
  <si>
    <r>
      <t>P</t>
    </r>
    <r>
      <rPr>
        <vertAlign val="subscript"/>
        <sz val="11"/>
        <color rgb="FF000000"/>
        <rFont val="Calibri"/>
        <family val="2"/>
        <charset val="1"/>
      </rPr>
      <t>Z2</t>
    </r>
    <r>
      <rPr>
        <sz val="11"/>
        <color rgb="FF000000"/>
        <rFont val="Calibri"/>
        <family val="2"/>
        <charset val="1"/>
      </rPr>
      <t>=</t>
    </r>
  </si>
  <si>
    <r>
      <t>Position der Einzellast x</t>
    </r>
    <r>
      <rPr>
        <vertAlign val="subscript"/>
        <sz val="11"/>
        <color rgb="FF000000"/>
        <rFont val="Calibri"/>
        <family val="2"/>
        <charset val="1"/>
      </rPr>
      <t>2</t>
    </r>
  </si>
  <si>
    <r>
      <t>x</t>
    </r>
    <r>
      <rPr>
        <vertAlign val="subscript"/>
        <sz val="11"/>
        <color rgb="FF000000"/>
        <rFont val="Calibri"/>
        <family val="2"/>
        <charset val="1"/>
      </rPr>
      <t>2</t>
    </r>
    <r>
      <rPr>
        <sz val="11"/>
        <color rgb="FF000000"/>
        <rFont val="Calibri"/>
        <family val="2"/>
        <charset val="1"/>
      </rPr>
      <t>=</t>
    </r>
  </si>
  <si>
    <t>Unausgefüllte Eingabefelder:</t>
  </si>
  <si>
    <t>Ergebnisse</t>
  </si>
  <si>
    <t>Maximales Moment</t>
  </si>
  <si>
    <r>
      <t>M</t>
    </r>
    <r>
      <rPr>
        <vertAlign val="subscript"/>
        <sz val="11"/>
        <color rgb="FF000000"/>
        <rFont val="Calibri"/>
        <family val="2"/>
        <charset val="1"/>
      </rPr>
      <t>max</t>
    </r>
    <r>
      <rPr>
        <sz val="11"/>
        <color rgb="FF000000"/>
        <rFont val="Calibri"/>
        <family val="2"/>
        <charset val="1"/>
      </rPr>
      <t>=</t>
    </r>
  </si>
  <si>
    <t>[Nm]</t>
  </si>
  <si>
    <t>zugehörige Biegespannung</t>
  </si>
  <si>
    <r>
      <t>σ</t>
    </r>
    <r>
      <rPr>
        <vertAlign val="subscript"/>
        <sz val="11"/>
        <color rgb="FF000000"/>
        <rFont val="Calibri"/>
        <family val="2"/>
        <charset val="1"/>
      </rPr>
      <t>Mmax</t>
    </r>
    <r>
      <rPr>
        <sz val="11"/>
        <color rgb="FF000000"/>
        <rFont val="Calibri"/>
        <family val="2"/>
        <charset val="1"/>
      </rPr>
      <t>=</t>
    </r>
  </si>
  <si>
    <t>[N/mm²]</t>
  </si>
  <si>
    <t>an der Stelle:</t>
  </si>
  <si>
    <r>
      <t>x</t>
    </r>
    <r>
      <rPr>
        <vertAlign val="subscript"/>
        <sz val="11"/>
        <color rgb="FF000000"/>
        <rFont val="Calibri"/>
        <family val="2"/>
        <charset val="1"/>
      </rPr>
      <t>Mmax</t>
    </r>
    <r>
      <rPr>
        <sz val="11"/>
        <color rgb="FF000000"/>
        <rFont val="Calibri"/>
        <family val="2"/>
        <charset val="1"/>
      </rPr>
      <t>=</t>
    </r>
  </si>
  <si>
    <t>Diagramm</t>
  </si>
  <si>
    <t>Berechnung der querschnittsabhängigen Werte</t>
  </si>
  <si>
    <t>Höhe</t>
  </si>
  <si>
    <t>h=</t>
  </si>
  <si>
    <t>[cm]</t>
  </si>
  <si>
    <t>Breite</t>
  </si>
  <si>
    <t>b=</t>
  </si>
  <si>
    <t>Stegdicke</t>
  </si>
  <si>
    <t>s=</t>
  </si>
  <si>
    <t>Flanschdicke</t>
  </si>
  <si>
    <t>t=</t>
  </si>
  <si>
    <t>Wichte des Materials</t>
  </si>
  <si>
    <t>γ=</t>
  </si>
  <si>
    <t>[N/m³]</t>
  </si>
  <si>
    <t>Fläche des Querschnitts</t>
  </si>
  <si>
    <t>A=</t>
  </si>
  <si>
    <t>[cm²]</t>
  </si>
  <si>
    <t>Flächenträgheitsmoment um y-y</t>
  </si>
  <si>
    <r>
      <t>I</t>
    </r>
    <r>
      <rPr>
        <vertAlign val="subscript"/>
        <sz val="11"/>
        <color rgb="FF000000"/>
        <rFont val="Calibri"/>
        <family val="2"/>
        <charset val="1"/>
      </rPr>
      <t>y</t>
    </r>
    <r>
      <rPr>
        <sz val="11"/>
        <color rgb="FF000000"/>
        <rFont val="Calibri"/>
        <family val="2"/>
        <charset val="1"/>
      </rPr>
      <t>=</t>
    </r>
  </si>
  <si>
    <r>
      <t>[cm</t>
    </r>
    <r>
      <rPr>
        <vertAlign val="superscript"/>
        <sz val="11"/>
        <color rgb="FF000000"/>
        <rFont val="Calibri"/>
        <family val="2"/>
        <charset val="1"/>
      </rPr>
      <t>4</t>
    </r>
    <r>
      <rPr>
        <sz val="11"/>
        <color rgb="FF000000"/>
        <rFont val="Calibri"/>
        <family val="2"/>
        <charset val="1"/>
      </rPr>
      <t>]</t>
    </r>
  </si>
  <si>
    <t>Eigengewicht</t>
  </si>
  <si>
    <r>
      <t>q</t>
    </r>
    <r>
      <rPr>
        <vertAlign val="subscript"/>
        <sz val="11"/>
        <color rgb="FF000000"/>
        <rFont val="Calibri"/>
        <family val="2"/>
        <charset val="1"/>
      </rPr>
      <t>z</t>
    </r>
    <r>
      <rPr>
        <sz val="11"/>
        <color rgb="FF000000"/>
        <rFont val="Calibri"/>
        <family val="2"/>
        <charset val="1"/>
      </rPr>
      <t>=</t>
    </r>
  </si>
  <si>
    <t>Querschnitt</t>
  </si>
  <si>
    <r>
      <t>Position der Einzellast 1 x</t>
    </r>
    <r>
      <rPr>
        <vertAlign val="subscript"/>
        <sz val="11"/>
        <color rgb="FF000000"/>
        <rFont val="Calibri"/>
        <family val="2"/>
        <charset val="1"/>
      </rPr>
      <t>1</t>
    </r>
  </si>
  <si>
    <r>
      <t>Position der Einzellast 2 x</t>
    </r>
    <r>
      <rPr>
        <vertAlign val="subscript"/>
        <sz val="11"/>
        <color rgb="FF000000"/>
        <rFont val="Calibri"/>
        <family val="2"/>
        <charset val="1"/>
      </rPr>
      <t>2</t>
    </r>
  </si>
  <si>
    <t>Gesamtlänge der Brücke</t>
  </si>
  <si>
    <r>
      <t>Eigengewicht und Auflast q</t>
    </r>
    <r>
      <rPr>
        <vertAlign val="subscript"/>
        <sz val="11"/>
        <color rgb="FF000000"/>
        <rFont val="Calibri"/>
        <family val="2"/>
        <charset val="1"/>
      </rPr>
      <t>z</t>
    </r>
    <r>
      <rPr>
        <sz val="11"/>
        <color rgb="FF000000"/>
        <rFont val="Calibri"/>
        <family val="2"/>
        <charset val="1"/>
      </rPr>
      <t>+p</t>
    </r>
    <r>
      <rPr>
        <vertAlign val="subscript"/>
        <sz val="11"/>
        <color rgb="FF000000"/>
        <rFont val="Calibri"/>
        <family val="2"/>
        <charset val="1"/>
      </rPr>
      <t>z</t>
    </r>
  </si>
  <si>
    <r>
      <t>Einzellast 1 P</t>
    </r>
    <r>
      <rPr>
        <vertAlign val="subscript"/>
        <sz val="11"/>
        <color rgb="FF000000"/>
        <rFont val="Calibri"/>
        <family val="2"/>
        <charset val="1"/>
      </rPr>
      <t>Z1</t>
    </r>
  </si>
  <si>
    <r>
      <t>Einzellast 2 P</t>
    </r>
    <r>
      <rPr>
        <vertAlign val="subscript"/>
        <sz val="11"/>
        <color rgb="FF000000"/>
        <rFont val="Calibri"/>
        <family val="2"/>
        <charset val="1"/>
      </rPr>
      <t>Z2</t>
    </r>
  </si>
  <si>
    <t>x</t>
  </si>
  <si>
    <t>x/L</t>
  </si>
  <si>
    <t>(L-x)/L</t>
  </si>
  <si>
    <r>
      <t>M</t>
    </r>
    <r>
      <rPr>
        <vertAlign val="subscript"/>
        <sz val="11"/>
        <color rgb="FF000000"/>
        <rFont val="Calibri"/>
        <family val="2"/>
        <charset val="1"/>
      </rPr>
      <t>d</t>
    </r>
  </si>
  <si>
    <r>
      <t>M</t>
    </r>
    <r>
      <rPr>
        <vertAlign val="subscript"/>
        <sz val="11"/>
        <color rgb="FF000000"/>
        <rFont val="Calibri"/>
        <family val="2"/>
        <charset val="1"/>
      </rPr>
      <t>z1</t>
    </r>
  </si>
  <si>
    <r>
      <t>M</t>
    </r>
    <r>
      <rPr>
        <vertAlign val="subscript"/>
        <sz val="11"/>
        <color rgb="FF000000"/>
        <rFont val="Calibri"/>
        <family val="2"/>
        <charset val="1"/>
      </rPr>
      <t>z2</t>
    </r>
  </si>
  <si>
    <r>
      <t>M</t>
    </r>
    <r>
      <rPr>
        <vertAlign val="subscript"/>
        <sz val="11"/>
        <color rgb="FF000000"/>
        <rFont val="Calibri"/>
        <family val="2"/>
        <charset val="1"/>
      </rPr>
      <t>ges</t>
    </r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</si>
</sst>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D\-MMM"/>
    <numFmt numFmtId="166" formatCode="0.0"/>
    <numFmt numFmtId="167" formatCode="0.00"/>
    <numFmt numFmtId="168" formatCode="0"/>
  </numFmts>
  <fonts count="11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8"/>
      <color rgb="FF000000"/>
      <name val="Calibri"/>
      <family val="2"/>
      <charset val="1"/>
    </font>
    <font>
      <sz val="14"/>
      <color rgb="FF000000"/>
      <name val="Calibri"/>
      <family val="2"/>
      <charset val="1"/>
    </font>
    <font>
      <vertAlign val="subscript"/>
      <sz val="11"/>
      <color rgb="FF000000"/>
      <name val="Calibri"/>
      <family val="2"/>
      <charset val="1"/>
    </font>
    <font>
      <sz val="11"/>
      <color rgb="FFFF0000"/>
      <name val="Calibri"/>
      <family val="2"/>
      <charset val="1"/>
    </font>
    <font>
      <sz val="10"/>
      <name val="Arial"/>
      <family val="2"/>
    </font>
    <font>
      <b val="true"/>
      <sz val="10"/>
      <color rgb="FF595959"/>
      <name val="Calibri"/>
      <family val="2"/>
    </font>
    <font>
      <vertAlign val="superscript"/>
      <sz val="11"/>
      <color rgb="FF000000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548235"/>
        <bgColor rgb="FF339966"/>
      </patternFill>
    </fill>
    <fill>
      <patternFill patternType="solid">
        <fgColor rgb="FFFF0000"/>
        <bgColor rgb="FF993300"/>
      </patternFill>
    </fill>
    <fill>
      <patternFill patternType="solid">
        <fgColor rgb="FFBFBFBF"/>
        <bgColor rgb="FFD9D9D9"/>
      </patternFill>
    </fill>
  </fills>
  <borders count="11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tru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1" xfId="0" applyFont="false" applyBorder="true" applyAlignment="false" applyProtection="true">
      <alignment horizontal="general" vertical="bottom" textRotation="0" wrapText="false" indent="0" shrinkToFit="false"/>
      <protection locked="false" hidden="true"/>
    </xf>
    <xf numFmtId="164" fontId="0" fillId="0" borderId="2" xfId="0" applyFont="false" applyBorder="true" applyAlignment="false" applyProtection="true">
      <alignment horizontal="general" vertical="bottom" textRotation="0" wrapText="false" indent="0" shrinkToFit="false"/>
      <protection locked="false" hidden="true"/>
    </xf>
    <xf numFmtId="164" fontId="0" fillId="0" borderId="3" xfId="0" applyFont="false" applyBorder="true" applyAlignment="false" applyProtection="true">
      <alignment horizontal="general" vertical="bottom" textRotation="0" wrapText="false" indent="0" shrinkToFit="false"/>
      <protection locked="false" hidden="true"/>
    </xf>
    <xf numFmtId="164" fontId="0" fillId="0" borderId="4" xfId="0" applyFont="false" applyBorder="true" applyAlignment="false" applyProtection="true">
      <alignment horizontal="general" vertical="bottom" textRotation="0" wrapText="false" indent="0" shrinkToFit="false"/>
      <protection locked="false" hidden="true"/>
    </xf>
    <xf numFmtId="164" fontId="4" fillId="0" borderId="0" xfId="0" applyFont="true" applyBorder="true" applyAlignment="true" applyProtection="true">
      <alignment horizontal="center" vertical="center" textRotation="0" wrapText="false" indent="0" shrinkToFit="false"/>
      <protection locked="false" hidden="true"/>
    </xf>
    <xf numFmtId="164" fontId="0" fillId="0" borderId="5" xfId="0" applyFont="false" applyBorder="true" applyAlignment="false" applyProtection="true">
      <alignment horizontal="general" vertical="bottom" textRotation="0" wrapText="false" indent="0" shrinkToFit="false"/>
      <protection locked="false" hidden="true"/>
    </xf>
    <xf numFmtId="164" fontId="0" fillId="0" borderId="0" xfId="0" applyFont="false" applyBorder="true" applyAlignment="false" applyProtection="true">
      <alignment horizontal="general" vertical="bottom" textRotation="0" wrapText="false" indent="0" shrinkToFit="false"/>
      <protection locked="false" hidden="true"/>
    </xf>
    <xf numFmtId="164" fontId="5" fillId="0" borderId="0" xfId="0" applyFont="true" applyBorder="true" applyAlignment="false" applyProtection="true">
      <alignment horizontal="general" vertical="bottom" textRotation="0" wrapText="false" indent="0" shrinkToFit="false"/>
      <protection locked="false" hidden="true"/>
    </xf>
    <xf numFmtId="165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true"/>
    </xf>
    <xf numFmtId="164" fontId="0" fillId="0" borderId="0" xfId="0" applyFont="true" applyBorder="true" applyAlignment="true" applyProtection="true">
      <alignment horizontal="right" vertical="bottom" textRotation="0" wrapText="false" indent="0" shrinkToFit="false"/>
      <protection locked="false" hidden="true"/>
    </xf>
    <xf numFmtId="166" fontId="0" fillId="2" borderId="6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7" fontId="0" fillId="2" borderId="6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8" fontId="0" fillId="2" borderId="6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3" borderId="0" xfId="0" applyFont="true" applyBorder="true" applyAlignment="false" applyProtection="true">
      <alignment horizontal="general" vertical="bottom" textRotation="0" wrapText="false" indent="0" shrinkToFit="false"/>
      <protection locked="false" hidden="true"/>
    </xf>
    <xf numFmtId="164" fontId="7" fillId="0" borderId="0" xfId="0" applyFont="true" applyBorder="true" applyAlignment="false" applyProtection="true">
      <alignment horizontal="general" vertical="bottom" textRotation="0" wrapText="false" indent="0" shrinkToFit="false"/>
      <protection locked="false" hidden="true"/>
    </xf>
    <xf numFmtId="164" fontId="0" fillId="0" borderId="7" xfId="0" applyFont="false" applyBorder="true" applyAlignment="false" applyProtection="true">
      <alignment horizontal="general" vertical="bottom" textRotation="0" wrapText="false" indent="0" shrinkToFit="false"/>
      <protection locked="false" hidden="true"/>
    </xf>
    <xf numFmtId="164" fontId="0" fillId="0" borderId="8" xfId="0" applyFont="false" applyBorder="true" applyAlignment="false" applyProtection="true">
      <alignment horizontal="general" vertical="bottom" textRotation="0" wrapText="false" indent="0" shrinkToFit="false"/>
      <protection locked="false" hidden="true"/>
    </xf>
    <xf numFmtId="164" fontId="0" fillId="0" borderId="9" xfId="0" applyFont="false" applyBorder="true" applyAlignment="false" applyProtection="true">
      <alignment horizontal="general" vertical="bottom" textRotation="0" wrapText="false" indent="0" shrinkToFit="false"/>
      <protection locked="false" hidden="true"/>
    </xf>
    <xf numFmtId="167" fontId="0" fillId="0" borderId="6" xfId="0" applyFont="false" applyBorder="true" applyAlignment="false" applyProtection="true">
      <alignment horizontal="general" vertical="bottom" textRotation="0" wrapText="false" indent="0" shrinkToFit="false"/>
      <protection locked="false" hidden="true"/>
    </xf>
    <xf numFmtId="166" fontId="0" fillId="0" borderId="6" xfId="0" applyFont="false" applyBorder="true" applyAlignment="false" applyProtection="true">
      <alignment horizontal="general" vertical="bottom" textRotation="0" wrapText="false" indent="0" shrinkToFit="false"/>
      <protection locked="false" hidden="true"/>
    </xf>
    <xf numFmtId="168" fontId="0" fillId="0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false" applyBorder="false" applyAlignment="true" applyProtection="true">
      <alignment horizontal="general" vertical="center" textRotation="0" wrapText="false" indent="0" shrinkToFit="false"/>
      <protection locked="false" hidden="true"/>
    </xf>
    <xf numFmtId="164" fontId="0" fillId="4" borderId="10" xfId="0" applyFont="true" applyBorder="true" applyAlignment="true" applyProtection="true">
      <alignment horizontal="general" vertical="center" textRotation="0" wrapText="true" indent="0" shrinkToFit="false"/>
      <protection locked="false" hidden="true"/>
    </xf>
    <xf numFmtId="164" fontId="0" fillId="0" borderId="0" xfId="0" applyFont="fals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0" fillId="4" borderId="10" xfId="0" applyFont="true" applyBorder="true" applyAlignment="true" applyProtection="true">
      <alignment horizontal="center" vertical="center" textRotation="0" wrapText="false" indent="0" shrinkToFit="false"/>
      <protection locked="false" hidden="true"/>
    </xf>
    <xf numFmtId="164" fontId="0" fillId="0" borderId="10" xfId="0" applyFont="false" applyBorder="true" applyAlignment="false" applyProtection="true">
      <alignment horizontal="general" vertical="bottom" textRotation="0" wrapText="false" indent="0" shrinkToFit="false"/>
      <protection locked="false" hidden="true"/>
    </xf>
    <xf numFmtId="164" fontId="0" fillId="4" borderId="10" xfId="0" applyFont="true" applyBorder="true" applyAlignment="false" applyProtection="true">
      <alignment horizontal="general" vertical="bottom" textRotation="0" wrapText="false" indent="0" shrinkToFit="false"/>
      <protection locked="false" hidden="true"/>
    </xf>
    <xf numFmtId="167" fontId="0" fillId="0" borderId="10" xfId="0" applyFont="false" applyBorder="true" applyAlignment="false" applyProtection="true">
      <alignment horizontal="general" vertical="bottom" textRotation="0" wrapText="false" indent="0" shrinkToFit="false"/>
      <protection locked="false" hidden="true"/>
    </xf>
    <xf numFmtId="166" fontId="0" fillId="0" borderId="10" xfId="0" applyFont="false" applyBorder="true" applyAlignment="false" applyProtection="true">
      <alignment horizontal="general" vertical="bottom" textRotation="0" wrapText="false" indent="0" shrinkToFit="false"/>
      <protection locked="false" hidden="tru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548235"/>
      <rgbColor rgb="FF800080"/>
      <rgbColor rgb="FF008080"/>
      <rgbColor rgb="FFBFBFBF"/>
      <rgbColor rgb="FF808080"/>
      <rgbColor rgb="FF5B9BD5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000"/>
      <rgbColor rgb="FFFF9900"/>
      <rgbColor rgb="FFED7D31"/>
      <rgbColor rgb="FF595959"/>
      <rgbColor rgb="FFA5A5A5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 standalone="no"?>
<Relationships xmlns="http://schemas.openxmlformats.org/package/2006/relationships">
<Relationship Id="rId1" Target="styles.xml" Type="http://schemas.openxmlformats.org/officeDocument/2006/relationships/styles"/>
<Relationship Id="rId2" Target="worksheets/sheet1.xml" Type="http://schemas.openxmlformats.org/officeDocument/2006/relationships/worksheet"/>
<Relationship Id="rId3" Target="worksheets/sheet2.xml" Type="http://schemas.openxmlformats.org/officeDocument/2006/relationships/worksheet"/>
<Relationship Id="rId4" Target="worksheets/sheet3.xml" Type="http://schemas.openxmlformats.org/officeDocument/2006/relationships/worksheet"/>
<Relationship Id="rId5" Target="sharedStrings.xml" Type="http://schemas.openxmlformats.org/officeDocument/2006/relationships/sharedStrings"/>
</Relationships>
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tx>
            <c:strRef>
              <c:f>momente!$F$6:$F$7</c:f>
              <c:strCache>
                <c:ptCount val="1"/>
                <c:pt idx="0">
                  <c:v>Md [N/m]</c:v>
                </c:pt>
              </c:strCache>
            </c:strRef>
          </c:tx>
          <c:spPr>
            <a:solidFill>
              <a:srgbClr val="5b9bd5"/>
            </a:solidFill>
            <a:ln w="28440">
              <a:solidFill>
                <a:srgbClr val="5b9bd5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momente!$B$8:$B$78</c:f>
              <c:strCache>
                <c:ptCount val="71"/>
                <c:pt idx="0">
                  <c:v>0.00</c:v>
                </c:pt>
                <c:pt idx="1">
                  <c:v>0.15</c:v>
                </c:pt>
                <c:pt idx="2">
                  <c:v>0.30</c:v>
                </c:pt>
                <c:pt idx="3">
                  <c:v>0.45</c:v>
                </c:pt>
                <c:pt idx="4">
                  <c:v>0.60</c:v>
                </c:pt>
                <c:pt idx="5">
                  <c:v>0.75</c:v>
                </c:pt>
                <c:pt idx="6">
                  <c:v>0.90</c:v>
                </c:pt>
                <c:pt idx="7">
                  <c:v>1.05</c:v>
                </c:pt>
                <c:pt idx="8">
                  <c:v>1.20</c:v>
                </c:pt>
                <c:pt idx="9">
                  <c:v>1.35</c:v>
                </c:pt>
                <c:pt idx="10">
                  <c:v>1.50</c:v>
                </c:pt>
                <c:pt idx="11">
                  <c:v>1.65</c:v>
                </c:pt>
                <c:pt idx="12">
                  <c:v>1.80</c:v>
                </c:pt>
                <c:pt idx="13">
                  <c:v>1.95</c:v>
                </c:pt>
                <c:pt idx="14">
                  <c:v>2.10</c:v>
                </c:pt>
                <c:pt idx="15">
                  <c:v>2.25</c:v>
                </c:pt>
                <c:pt idx="16">
                  <c:v>2.40</c:v>
                </c:pt>
                <c:pt idx="17">
                  <c:v>2.55</c:v>
                </c:pt>
                <c:pt idx="18">
                  <c:v>2.70</c:v>
                </c:pt>
                <c:pt idx="19">
                  <c:v>2.85</c:v>
                </c:pt>
                <c:pt idx="20">
                  <c:v>3.00</c:v>
                </c:pt>
                <c:pt idx="21">
                  <c:v>3.15</c:v>
                </c:pt>
                <c:pt idx="22">
                  <c:v>3.30</c:v>
                </c:pt>
                <c:pt idx="23">
                  <c:v>3.45</c:v>
                </c:pt>
                <c:pt idx="24">
                  <c:v>3.60</c:v>
                </c:pt>
                <c:pt idx="25">
                  <c:v>3.75</c:v>
                </c:pt>
                <c:pt idx="26">
                  <c:v>3.90</c:v>
                </c:pt>
                <c:pt idx="27">
                  <c:v>4.05</c:v>
                </c:pt>
                <c:pt idx="28">
                  <c:v>4.20</c:v>
                </c:pt>
                <c:pt idx="29">
                  <c:v>4.35</c:v>
                </c:pt>
                <c:pt idx="30">
                  <c:v>4.50</c:v>
                </c:pt>
                <c:pt idx="31">
                  <c:v>4.65</c:v>
                </c:pt>
                <c:pt idx="32">
                  <c:v>4.80</c:v>
                </c:pt>
                <c:pt idx="33">
                  <c:v>4.95</c:v>
                </c:pt>
                <c:pt idx="34">
                  <c:v>5.10</c:v>
                </c:pt>
                <c:pt idx="35">
                  <c:v>5.25</c:v>
                </c:pt>
                <c:pt idx="36">
                  <c:v>5.40</c:v>
                </c:pt>
                <c:pt idx="37">
                  <c:v>5.55</c:v>
                </c:pt>
                <c:pt idx="38">
                  <c:v>5.70</c:v>
                </c:pt>
                <c:pt idx="39">
                  <c:v>5.85</c:v>
                </c:pt>
                <c:pt idx="40">
                  <c:v>6.00</c:v>
                </c:pt>
                <c:pt idx="41">
                  <c:v>6.15</c:v>
                </c:pt>
                <c:pt idx="42">
                  <c:v>6.30</c:v>
                </c:pt>
                <c:pt idx="43">
                  <c:v>6.45</c:v>
                </c:pt>
                <c:pt idx="44">
                  <c:v>6.60</c:v>
                </c:pt>
                <c:pt idx="45">
                  <c:v>6.75</c:v>
                </c:pt>
                <c:pt idx="46">
                  <c:v>6.90</c:v>
                </c:pt>
                <c:pt idx="47">
                  <c:v>7.05</c:v>
                </c:pt>
                <c:pt idx="48">
                  <c:v>7.20</c:v>
                </c:pt>
                <c:pt idx="49">
                  <c:v>7.35</c:v>
                </c:pt>
                <c:pt idx="50">
                  <c:v>7.50</c:v>
                </c:pt>
                <c:pt idx="51">
                  <c:v>7.65</c:v>
                </c:pt>
                <c:pt idx="52">
                  <c:v>7.80</c:v>
                </c:pt>
                <c:pt idx="53">
                  <c:v>7.95</c:v>
                </c:pt>
                <c:pt idx="54">
                  <c:v>8.10</c:v>
                </c:pt>
                <c:pt idx="55">
                  <c:v>8.25</c:v>
                </c:pt>
                <c:pt idx="56">
                  <c:v>8.40</c:v>
                </c:pt>
                <c:pt idx="57">
                  <c:v>8.55</c:v>
                </c:pt>
                <c:pt idx="58">
                  <c:v>8.70</c:v>
                </c:pt>
                <c:pt idx="59">
                  <c:v>8.85</c:v>
                </c:pt>
                <c:pt idx="60">
                  <c:v>9.00</c:v>
                </c:pt>
                <c:pt idx="61">
                  <c:v>9.15</c:v>
                </c:pt>
                <c:pt idx="62">
                  <c:v>9.30</c:v>
                </c:pt>
                <c:pt idx="63">
                  <c:v>9.45</c:v>
                </c:pt>
                <c:pt idx="64">
                  <c:v>9.60</c:v>
                </c:pt>
                <c:pt idx="65">
                  <c:v>9.75</c:v>
                </c:pt>
                <c:pt idx="66">
                  <c:v>9.90</c:v>
                </c:pt>
                <c:pt idx="67">
                  <c:v>10.05</c:v>
                </c:pt>
                <c:pt idx="68">
                  <c:v>10.20</c:v>
                </c:pt>
                <c:pt idx="69">
                  <c:v>10.35</c:v>
                </c:pt>
                <c:pt idx="70">
                  <c:v>10.50</c:v>
                </c:pt>
              </c:strCache>
            </c:strRef>
          </c:cat>
          <c:val>
            <c:numRef>
              <c:f>momente!$F$8:$F$78</c:f>
              <c:numCache>
                <c:formatCode>General</c:formatCode>
                <c:ptCount val="71"/>
                <c:pt idx="0">
                  <c:v>0</c:v>
                </c:pt>
                <c:pt idx="1">
                  <c:v>3441.3103125</c:v>
                </c:pt>
                <c:pt idx="2">
                  <c:v>6782.8725</c:v>
                </c:pt>
                <c:pt idx="3">
                  <c:v>10024.6865625</c:v>
                </c:pt>
                <c:pt idx="4">
                  <c:v>13166.7525</c:v>
                </c:pt>
                <c:pt idx="5">
                  <c:v>16209.0703125</c:v>
                </c:pt>
                <c:pt idx="6">
                  <c:v>19151.64</c:v>
                </c:pt>
                <c:pt idx="7">
                  <c:v>21994.4615625</c:v>
                </c:pt>
                <c:pt idx="8">
                  <c:v>24737.535</c:v>
                </c:pt>
                <c:pt idx="9">
                  <c:v>27380.8603125</c:v>
                </c:pt>
                <c:pt idx="10">
                  <c:v>29924.4375</c:v>
                </c:pt>
                <c:pt idx="11">
                  <c:v>32368.2665625</c:v>
                </c:pt>
                <c:pt idx="12">
                  <c:v>34712.3475</c:v>
                </c:pt>
                <c:pt idx="13">
                  <c:v>36956.6803125</c:v>
                </c:pt>
                <c:pt idx="14">
                  <c:v>39101.265</c:v>
                </c:pt>
                <c:pt idx="15">
                  <c:v>41146.1015625</c:v>
                </c:pt>
                <c:pt idx="16">
                  <c:v>43091.19</c:v>
                </c:pt>
                <c:pt idx="17">
                  <c:v>44936.5303125</c:v>
                </c:pt>
                <c:pt idx="18">
                  <c:v>46682.1225</c:v>
                </c:pt>
                <c:pt idx="19">
                  <c:v>48327.9665625</c:v>
                </c:pt>
                <c:pt idx="20">
                  <c:v>49874.0625</c:v>
                </c:pt>
                <c:pt idx="21">
                  <c:v>51320.4103125</c:v>
                </c:pt>
                <c:pt idx="22">
                  <c:v>52667.01</c:v>
                </c:pt>
                <c:pt idx="23">
                  <c:v>53913.8615625</c:v>
                </c:pt>
                <c:pt idx="24">
                  <c:v>55060.965</c:v>
                </c:pt>
                <c:pt idx="25">
                  <c:v>56108.3203125</c:v>
                </c:pt>
                <c:pt idx="26">
                  <c:v>57055.9275</c:v>
                </c:pt>
                <c:pt idx="27">
                  <c:v>57903.7865625</c:v>
                </c:pt>
                <c:pt idx="28">
                  <c:v>58651.8975</c:v>
                </c:pt>
                <c:pt idx="29">
                  <c:v>59300.2603125</c:v>
                </c:pt>
                <c:pt idx="30">
                  <c:v>59848.875</c:v>
                </c:pt>
                <c:pt idx="31">
                  <c:v>60297.7415625</c:v>
                </c:pt>
                <c:pt idx="32">
                  <c:v>60646.86</c:v>
                </c:pt>
                <c:pt idx="33">
                  <c:v>60896.2303125</c:v>
                </c:pt>
                <c:pt idx="34">
                  <c:v>61045.8525</c:v>
                </c:pt>
                <c:pt idx="35">
                  <c:v>61095.7265625</c:v>
                </c:pt>
                <c:pt idx="36">
                  <c:v>61045.8525</c:v>
                </c:pt>
                <c:pt idx="37">
                  <c:v>60896.2303125</c:v>
                </c:pt>
                <c:pt idx="38">
                  <c:v>60646.86</c:v>
                </c:pt>
                <c:pt idx="39">
                  <c:v>60297.7415625</c:v>
                </c:pt>
                <c:pt idx="40">
                  <c:v>59848.875</c:v>
                </c:pt>
                <c:pt idx="41">
                  <c:v>59300.2603125</c:v>
                </c:pt>
                <c:pt idx="42">
                  <c:v>58651.8975</c:v>
                </c:pt>
                <c:pt idx="43">
                  <c:v>57903.7865625</c:v>
                </c:pt>
                <c:pt idx="44">
                  <c:v>57055.9275</c:v>
                </c:pt>
                <c:pt idx="45">
                  <c:v>56108.3203125</c:v>
                </c:pt>
                <c:pt idx="46">
                  <c:v>55060.965</c:v>
                </c:pt>
                <c:pt idx="47">
                  <c:v>53913.8615625</c:v>
                </c:pt>
                <c:pt idx="48">
                  <c:v>52667.0099999999</c:v>
                </c:pt>
                <c:pt idx="49">
                  <c:v>51320.4103124999</c:v>
                </c:pt>
                <c:pt idx="50">
                  <c:v>49874.0624999999</c:v>
                </c:pt>
                <c:pt idx="51">
                  <c:v>48327.9665624999</c:v>
                </c:pt>
                <c:pt idx="52">
                  <c:v>46682.1224999999</c:v>
                </c:pt>
                <c:pt idx="53">
                  <c:v>44936.5303124999</c:v>
                </c:pt>
                <c:pt idx="54">
                  <c:v>43091.1899999999</c:v>
                </c:pt>
                <c:pt idx="55">
                  <c:v>41146.1015624999</c:v>
                </c:pt>
                <c:pt idx="56">
                  <c:v>39101.2649999999</c:v>
                </c:pt>
                <c:pt idx="57">
                  <c:v>36956.6803124999</c:v>
                </c:pt>
                <c:pt idx="58">
                  <c:v>34712.3474999998</c:v>
                </c:pt>
                <c:pt idx="59">
                  <c:v>32368.2665624998</c:v>
                </c:pt>
                <c:pt idx="60">
                  <c:v>29924.4374999998</c:v>
                </c:pt>
                <c:pt idx="61">
                  <c:v>27380.8603124998</c:v>
                </c:pt>
                <c:pt idx="62">
                  <c:v>24737.5349999998</c:v>
                </c:pt>
                <c:pt idx="63">
                  <c:v>21994.4615624998</c:v>
                </c:pt>
                <c:pt idx="64">
                  <c:v>19151.6399999998</c:v>
                </c:pt>
                <c:pt idx="65">
                  <c:v>16209.0703124998</c:v>
                </c:pt>
                <c:pt idx="66">
                  <c:v>13166.7524999997</c:v>
                </c:pt>
                <c:pt idx="67">
                  <c:v>10024.6865624997</c:v>
                </c:pt>
                <c:pt idx="68">
                  <c:v>6782.8724999997</c:v>
                </c:pt>
                <c:pt idx="69">
                  <c:v>3441.31031249969</c:v>
                </c:pt>
                <c:pt idx="70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momente!$G$6:$G$7</c:f>
              <c:strCache>
                <c:ptCount val="1"/>
                <c:pt idx="0">
                  <c:v>Mz1 [N/m]</c:v>
                </c:pt>
              </c:strCache>
            </c:strRef>
          </c:tx>
          <c:spPr>
            <a:solidFill>
              <a:srgbClr val="ed7d31"/>
            </a:solidFill>
            <a:ln w="28440">
              <a:solidFill>
                <a:srgbClr val="ed7d31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momente!$B$8:$B$78</c:f>
              <c:strCache>
                <c:ptCount val="71"/>
                <c:pt idx="0">
                  <c:v>0.00</c:v>
                </c:pt>
                <c:pt idx="1">
                  <c:v>0.15</c:v>
                </c:pt>
                <c:pt idx="2">
                  <c:v>0.30</c:v>
                </c:pt>
                <c:pt idx="3">
                  <c:v>0.45</c:v>
                </c:pt>
                <c:pt idx="4">
                  <c:v>0.60</c:v>
                </c:pt>
                <c:pt idx="5">
                  <c:v>0.75</c:v>
                </c:pt>
                <c:pt idx="6">
                  <c:v>0.90</c:v>
                </c:pt>
                <c:pt idx="7">
                  <c:v>1.05</c:v>
                </c:pt>
                <c:pt idx="8">
                  <c:v>1.20</c:v>
                </c:pt>
                <c:pt idx="9">
                  <c:v>1.35</c:v>
                </c:pt>
                <c:pt idx="10">
                  <c:v>1.50</c:v>
                </c:pt>
                <c:pt idx="11">
                  <c:v>1.65</c:v>
                </c:pt>
                <c:pt idx="12">
                  <c:v>1.80</c:v>
                </c:pt>
                <c:pt idx="13">
                  <c:v>1.95</c:v>
                </c:pt>
                <c:pt idx="14">
                  <c:v>2.10</c:v>
                </c:pt>
                <c:pt idx="15">
                  <c:v>2.25</c:v>
                </c:pt>
                <c:pt idx="16">
                  <c:v>2.40</c:v>
                </c:pt>
                <c:pt idx="17">
                  <c:v>2.55</c:v>
                </c:pt>
                <c:pt idx="18">
                  <c:v>2.70</c:v>
                </c:pt>
                <c:pt idx="19">
                  <c:v>2.85</c:v>
                </c:pt>
                <c:pt idx="20">
                  <c:v>3.00</c:v>
                </c:pt>
                <c:pt idx="21">
                  <c:v>3.15</c:v>
                </c:pt>
                <c:pt idx="22">
                  <c:v>3.30</c:v>
                </c:pt>
                <c:pt idx="23">
                  <c:v>3.45</c:v>
                </c:pt>
                <c:pt idx="24">
                  <c:v>3.60</c:v>
                </c:pt>
                <c:pt idx="25">
                  <c:v>3.75</c:v>
                </c:pt>
                <c:pt idx="26">
                  <c:v>3.90</c:v>
                </c:pt>
                <c:pt idx="27">
                  <c:v>4.05</c:v>
                </c:pt>
                <c:pt idx="28">
                  <c:v>4.20</c:v>
                </c:pt>
                <c:pt idx="29">
                  <c:v>4.35</c:v>
                </c:pt>
                <c:pt idx="30">
                  <c:v>4.50</c:v>
                </c:pt>
                <c:pt idx="31">
                  <c:v>4.65</c:v>
                </c:pt>
                <c:pt idx="32">
                  <c:v>4.80</c:v>
                </c:pt>
                <c:pt idx="33">
                  <c:v>4.95</c:v>
                </c:pt>
                <c:pt idx="34">
                  <c:v>5.10</c:v>
                </c:pt>
                <c:pt idx="35">
                  <c:v>5.25</c:v>
                </c:pt>
                <c:pt idx="36">
                  <c:v>5.40</c:v>
                </c:pt>
                <c:pt idx="37">
                  <c:v>5.55</c:v>
                </c:pt>
                <c:pt idx="38">
                  <c:v>5.70</c:v>
                </c:pt>
                <c:pt idx="39">
                  <c:v>5.85</c:v>
                </c:pt>
                <c:pt idx="40">
                  <c:v>6.00</c:v>
                </c:pt>
                <c:pt idx="41">
                  <c:v>6.15</c:v>
                </c:pt>
                <c:pt idx="42">
                  <c:v>6.30</c:v>
                </c:pt>
                <c:pt idx="43">
                  <c:v>6.45</c:v>
                </c:pt>
                <c:pt idx="44">
                  <c:v>6.60</c:v>
                </c:pt>
                <c:pt idx="45">
                  <c:v>6.75</c:v>
                </c:pt>
                <c:pt idx="46">
                  <c:v>6.90</c:v>
                </c:pt>
                <c:pt idx="47">
                  <c:v>7.05</c:v>
                </c:pt>
                <c:pt idx="48">
                  <c:v>7.20</c:v>
                </c:pt>
                <c:pt idx="49">
                  <c:v>7.35</c:v>
                </c:pt>
                <c:pt idx="50">
                  <c:v>7.50</c:v>
                </c:pt>
                <c:pt idx="51">
                  <c:v>7.65</c:v>
                </c:pt>
                <c:pt idx="52">
                  <c:v>7.80</c:v>
                </c:pt>
                <c:pt idx="53">
                  <c:v>7.95</c:v>
                </c:pt>
                <c:pt idx="54">
                  <c:v>8.10</c:v>
                </c:pt>
                <c:pt idx="55">
                  <c:v>8.25</c:v>
                </c:pt>
                <c:pt idx="56">
                  <c:v>8.40</c:v>
                </c:pt>
                <c:pt idx="57">
                  <c:v>8.55</c:v>
                </c:pt>
                <c:pt idx="58">
                  <c:v>8.70</c:v>
                </c:pt>
                <c:pt idx="59">
                  <c:v>8.85</c:v>
                </c:pt>
                <c:pt idx="60">
                  <c:v>9.00</c:v>
                </c:pt>
                <c:pt idx="61">
                  <c:v>9.15</c:v>
                </c:pt>
                <c:pt idx="62">
                  <c:v>9.30</c:v>
                </c:pt>
                <c:pt idx="63">
                  <c:v>9.45</c:v>
                </c:pt>
                <c:pt idx="64">
                  <c:v>9.60</c:v>
                </c:pt>
                <c:pt idx="65">
                  <c:v>9.75</c:v>
                </c:pt>
                <c:pt idx="66">
                  <c:v>9.90</c:v>
                </c:pt>
                <c:pt idx="67">
                  <c:v>10.05</c:v>
                </c:pt>
                <c:pt idx="68">
                  <c:v>10.20</c:v>
                </c:pt>
                <c:pt idx="69">
                  <c:v>10.35</c:v>
                </c:pt>
                <c:pt idx="70">
                  <c:v>10.50</c:v>
                </c:pt>
              </c:strCache>
            </c:strRef>
          </c:cat>
          <c:val>
            <c:numRef>
              <c:f>momente!$G$8:$G$78</c:f>
              <c:numCache>
                <c:formatCode>General</c:formatCode>
                <c:ptCount val="71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  <c:pt idx="12">
                  <c:v>360</c:v>
                </c:pt>
                <c:pt idx="13">
                  <c:v>390</c:v>
                </c:pt>
                <c:pt idx="14">
                  <c:v>420</c:v>
                </c:pt>
                <c:pt idx="15">
                  <c:v>450</c:v>
                </c:pt>
                <c:pt idx="16">
                  <c:v>480</c:v>
                </c:pt>
                <c:pt idx="17">
                  <c:v>510</c:v>
                </c:pt>
                <c:pt idx="18">
                  <c:v>540</c:v>
                </c:pt>
                <c:pt idx="19">
                  <c:v>570</c:v>
                </c:pt>
                <c:pt idx="20">
                  <c:v>600</c:v>
                </c:pt>
                <c:pt idx="21">
                  <c:v>630</c:v>
                </c:pt>
                <c:pt idx="22">
                  <c:v>660</c:v>
                </c:pt>
                <c:pt idx="23">
                  <c:v>690</c:v>
                </c:pt>
                <c:pt idx="24">
                  <c:v>720</c:v>
                </c:pt>
                <c:pt idx="25">
                  <c:v>750</c:v>
                </c:pt>
                <c:pt idx="26">
                  <c:v>780</c:v>
                </c:pt>
                <c:pt idx="27">
                  <c:v>810</c:v>
                </c:pt>
                <c:pt idx="28">
                  <c:v>840</c:v>
                </c:pt>
                <c:pt idx="29">
                  <c:v>870</c:v>
                </c:pt>
                <c:pt idx="30">
                  <c:v>900</c:v>
                </c:pt>
                <c:pt idx="31">
                  <c:v>930</c:v>
                </c:pt>
                <c:pt idx="32">
                  <c:v>960</c:v>
                </c:pt>
                <c:pt idx="33">
                  <c:v>990</c:v>
                </c:pt>
                <c:pt idx="34">
                  <c:v>1020</c:v>
                </c:pt>
                <c:pt idx="35">
                  <c:v>1050</c:v>
                </c:pt>
                <c:pt idx="36">
                  <c:v>1080</c:v>
                </c:pt>
                <c:pt idx="37">
                  <c:v>1110</c:v>
                </c:pt>
                <c:pt idx="38">
                  <c:v>1140</c:v>
                </c:pt>
                <c:pt idx="39">
                  <c:v>1170</c:v>
                </c:pt>
                <c:pt idx="40">
                  <c:v>1200</c:v>
                </c:pt>
                <c:pt idx="41">
                  <c:v>1230</c:v>
                </c:pt>
                <c:pt idx="42">
                  <c:v>1260</c:v>
                </c:pt>
                <c:pt idx="43">
                  <c:v>1290</c:v>
                </c:pt>
                <c:pt idx="44">
                  <c:v>1320</c:v>
                </c:pt>
                <c:pt idx="45">
                  <c:v>1350</c:v>
                </c:pt>
                <c:pt idx="46">
                  <c:v>1380</c:v>
                </c:pt>
                <c:pt idx="47">
                  <c:v>1380</c:v>
                </c:pt>
                <c:pt idx="48">
                  <c:v>1320</c:v>
                </c:pt>
                <c:pt idx="49">
                  <c:v>1260</c:v>
                </c:pt>
                <c:pt idx="50">
                  <c:v>1200</c:v>
                </c:pt>
                <c:pt idx="51">
                  <c:v>1140</c:v>
                </c:pt>
                <c:pt idx="52">
                  <c:v>1080</c:v>
                </c:pt>
                <c:pt idx="53">
                  <c:v>1020</c:v>
                </c:pt>
                <c:pt idx="54">
                  <c:v>959.999999999997</c:v>
                </c:pt>
                <c:pt idx="55">
                  <c:v>899.999999999996</c:v>
                </c:pt>
                <c:pt idx="56">
                  <c:v>839.999999999996</c:v>
                </c:pt>
                <c:pt idx="57">
                  <c:v>779.999999999996</c:v>
                </c:pt>
                <c:pt idx="58">
                  <c:v>719.999999999996</c:v>
                </c:pt>
                <c:pt idx="59">
                  <c:v>659.999999999996</c:v>
                </c:pt>
                <c:pt idx="60">
                  <c:v>599.999999999996</c:v>
                </c:pt>
                <c:pt idx="61">
                  <c:v>539.999999999996</c:v>
                </c:pt>
                <c:pt idx="62">
                  <c:v>479.999999999995</c:v>
                </c:pt>
                <c:pt idx="63">
                  <c:v>419.999999999995</c:v>
                </c:pt>
                <c:pt idx="64">
                  <c:v>359.999999999995</c:v>
                </c:pt>
                <c:pt idx="65">
                  <c:v>299.999999999995</c:v>
                </c:pt>
                <c:pt idx="66">
                  <c:v>239.999999999995</c:v>
                </c:pt>
                <c:pt idx="67">
                  <c:v>179.999999999995</c:v>
                </c:pt>
                <c:pt idx="68">
                  <c:v>119.999999999995</c:v>
                </c:pt>
                <c:pt idx="69">
                  <c:v>59.9999999999945</c:v>
                </c:pt>
                <c:pt idx="70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momente!$H$6:$H$7</c:f>
              <c:strCache>
                <c:ptCount val="1"/>
                <c:pt idx="0">
                  <c:v>Mz2 [N/m]</c:v>
                </c:pt>
              </c:strCache>
            </c:strRef>
          </c:tx>
          <c:spPr>
            <a:solidFill>
              <a:srgbClr val="a5a5a5"/>
            </a:solidFill>
            <a:ln w="28440">
              <a:solidFill>
                <a:srgbClr val="a5a5a5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momente!$B$8:$B$78</c:f>
              <c:strCache>
                <c:ptCount val="71"/>
                <c:pt idx="0">
                  <c:v>0.00</c:v>
                </c:pt>
                <c:pt idx="1">
                  <c:v>0.15</c:v>
                </c:pt>
                <c:pt idx="2">
                  <c:v>0.30</c:v>
                </c:pt>
                <c:pt idx="3">
                  <c:v>0.45</c:v>
                </c:pt>
                <c:pt idx="4">
                  <c:v>0.60</c:v>
                </c:pt>
                <c:pt idx="5">
                  <c:v>0.75</c:v>
                </c:pt>
                <c:pt idx="6">
                  <c:v>0.90</c:v>
                </c:pt>
                <c:pt idx="7">
                  <c:v>1.05</c:v>
                </c:pt>
                <c:pt idx="8">
                  <c:v>1.20</c:v>
                </c:pt>
                <c:pt idx="9">
                  <c:v>1.35</c:v>
                </c:pt>
                <c:pt idx="10">
                  <c:v>1.50</c:v>
                </c:pt>
                <c:pt idx="11">
                  <c:v>1.65</c:v>
                </c:pt>
                <c:pt idx="12">
                  <c:v>1.80</c:v>
                </c:pt>
                <c:pt idx="13">
                  <c:v>1.95</c:v>
                </c:pt>
                <c:pt idx="14">
                  <c:v>2.10</c:v>
                </c:pt>
                <c:pt idx="15">
                  <c:v>2.25</c:v>
                </c:pt>
                <c:pt idx="16">
                  <c:v>2.40</c:v>
                </c:pt>
                <c:pt idx="17">
                  <c:v>2.55</c:v>
                </c:pt>
                <c:pt idx="18">
                  <c:v>2.70</c:v>
                </c:pt>
                <c:pt idx="19">
                  <c:v>2.85</c:v>
                </c:pt>
                <c:pt idx="20">
                  <c:v>3.00</c:v>
                </c:pt>
                <c:pt idx="21">
                  <c:v>3.15</c:v>
                </c:pt>
                <c:pt idx="22">
                  <c:v>3.30</c:v>
                </c:pt>
                <c:pt idx="23">
                  <c:v>3.45</c:v>
                </c:pt>
                <c:pt idx="24">
                  <c:v>3.60</c:v>
                </c:pt>
                <c:pt idx="25">
                  <c:v>3.75</c:v>
                </c:pt>
                <c:pt idx="26">
                  <c:v>3.90</c:v>
                </c:pt>
                <c:pt idx="27">
                  <c:v>4.05</c:v>
                </c:pt>
                <c:pt idx="28">
                  <c:v>4.20</c:v>
                </c:pt>
                <c:pt idx="29">
                  <c:v>4.35</c:v>
                </c:pt>
                <c:pt idx="30">
                  <c:v>4.50</c:v>
                </c:pt>
                <c:pt idx="31">
                  <c:v>4.65</c:v>
                </c:pt>
                <c:pt idx="32">
                  <c:v>4.80</c:v>
                </c:pt>
                <c:pt idx="33">
                  <c:v>4.95</c:v>
                </c:pt>
                <c:pt idx="34">
                  <c:v>5.10</c:v>
                </c:pt>
                <c:pt idx="35">
                  <c:v>5.25</c:v>
                </c:pt>
                <c:pt idx="36">
                  <c:v>5.40</c:v>
                </c:pt>
                <c:pt idx="37">
                  <c:v>5.55</c:v>
                </c:pt>
                <c:pt idx="38">
                  <c:v>5.70</c:v>
                </c:pt>
                <c:pt idx="39">
                  <c:v>5.85</c:v>
                </c:pt>
                <c:pt idx="40">
                  <c:v>6.00</c:v>
                </c:pt>
                <c:pt idx="41">
                  <c:v>6.15</c:v>
                </c:pt>
                <c:pt idx="42">
                  <c:v>6.30</c:v>
                </c:pt>
                <c:pt idx="43">
                  <c:v>6.45</c:v>
                </c:pt>
                <c:pt idx="44">
                  <c:v>6.60</c:v>
                </c:pt>
                <c:pt idx="45">
                  <c:v>6.75</c:v>
                </c:pt>
                <c:pt idx="46">
                  <c:v>6.90</c:v>
                </c:pt>
                <c:pt idx="47">
                  <c:v>7.05</c:v>
                </c:pt>
                <c:pt idx="48">
                  <c:v>7.20</c:v>
                </c:pt>
                <c:pt idx="49">
                  <c:v>7.35</c:v>
                </c:pt>
                <c:pt idx="50">
                  <c:v>7.50</c:v>
                </c:pt>
                <c:pt idx="51">
                  <c:v>7.65</c:v>
                </c:pt>
                <c:pt idx="52">
                  <c:v>7.80</c:v>
                </c:pt>
                <c:pt idx="53">
                  <c:v>7.95</c:v>
                </c:pt>
                <c:pt idx="54">
                  <c:v>8.10</c:v>
                </c:pt>
                <c:pt idx="55">
                  <c:v>8.25</c:v>
                </c:pt>
                <c:pt idx="56">
                  <c:v>8.40</c:v>
                </c:pt>
                <c:pt idx="57">
                  <c:v>8.55</c:v>
                </c:pt>
                <c:pt idx="58">
                  <c:v>8.70</c:v>
                </c:pt>
                <c:pt idx="59">
                  <c:v>8.85</c:v>
                </c:pt>
                <c:pt idx="60">
                  <c:v>9.00</c:v>
                </c:pt>
                <c:pt idx="61">
                  <c:v>9.15</c:v>
                </c:pt>
                <c:pt idx="62">
                  <c:v>9.30</c:v>
                </c:pt>
                <c:pt idx="63">
                  <c:v>9.45</c:v>
                </c:pt>
                <c:pt idx="64">
                  <c:v>9.60</c:v>
                </c:pt>
                <c:pt idx="65">
                  <c:v>9.75</c:v>
                </c:pt>
                <c:pt idx="66">
                  <c:v>9.90</c:v>
                </c:pt>
                <c:pt idx="67">
                  <c:v>10.05</c:v>
                </c:pt>
                <c:pt idx="68">
                  <c:v>10.20</c:v>
                </c:pt>
                <c:pt idx="69">
                  <c:v>10.35</c:v>
                </c:pt>
                <c:pt idx="70">
                  <c:v>10.50</c:v>
                </c:pt>
              </c:strCache>
            </c:strRef>
          </c:cat>
          <c:val>
            <c:numRef>
              <c:f>momente!$H$8:$H$78</c:f>
              <c:numCache>
                <c:formatCode>General</c:formatCode>
                <c:ptCount val="71"/>
                <c:pt idx="0">
                  <c:v>0</c:v>
                </c:pt>
                <c:pt idx="1">
                  <c:v>71.4285714285712</c:v>
                </c:pt>
                <c:pt idx="2">
                  <c:v>142.857142857142</c:v>
                </c:pt>
                <c:pt idx="3">
                  <c:v>214.285714285713</c:v>
                </c:pt>
                <c:pt idx="4">
                  <c:v>285.714285714285</c:v>
                </c:pt>
                <c:pt idx="5">
                  <c:v>357.142857142856</c:v>
                </c:pt>
                <c:pt idx="6">
                  <c:v>428.571428571427</c:v>
                </c:pt>
                <c:pt idx="7">
                  <c:v>499.999999999998</c:v>
                </c:pt>
                <c:pt idx="8">
                  <c:v>571.428571428569</c:v>
                </c:pt>
                <c:pt idx="9">
                  <c:v>642.857142857141</c:v>
                </c:pt>
                <c:pt idx="10">
                  <c:v>714.285714285712</c:v>
                </c:pt>
                <c:pt idx="11">
                  <c:v>785.714285714283</c:v>
                </c:pt>
                <c:pt idx="12">
                  <c:v>857.142857142854</c:v>
                </c:pt>
                <c:pt idx="13">
                  <c:v>928.571428571425</c:v>
                </c:pt>
                <c:pt idx="14">
                  <c:v>999.999999999996</c:v>
                </c:pt>
                <c:pt idx="15">
                  <c:v>1071.42857142857</c:v>
                </c:pt>
                <c:pt idx="16">
                  <c:v>1142.85714285714</c:v>
                </c:pt>
                <c:pt idx="17">
                  <c:v>1214.28571428571</c:v>
                </c:pt>
                <c:pt idx="18">
                  <c:v>1285.71428571428</c:v>
                </c:pt>
                <c:pt idx="19">
                  <c:v>1357.14285714285</c:v>
                </c:pt>
                <c:pt idx="20">
                  <c:v>1428.57142857142</c:v>
                </c:pt>
                <c:pt idx="21">
                  <c:v>1499.99999999999</c:v>
                </c:pt>
                <c:pt idx="22">
                  <c:v>1571.42857142857</c:v>
                </c:pt>
                <c:pt idx="23">
                  <c:v>1642.85714285714</c:v>
                </c:pt>
                <c:pt idx="24">
                  <c:v>1714.28571428571</c:v>
                </c:pt>
                <c:pt idx="25">
                  <c:v>1785.71428571428</c:v>
                </c:pt>
                <c:pt idx="26">
                  <c:v>1857.14285714285</c:v>
                </c:pt>
                <c:pt idx="27">
                  <c:v>1928.57142857142</c:v>
                </c:pt>
                <c:pt idx="28">
                  <c:v>1999.99999999999</c:v>
                </c:pt>
                <c:pt idx="29">
                  <c:v>2071.42857142856</c:v>
                </c:pt>
                <c:pt idx="30">
                  <c:v>2142.85714285714</c:v>
                </c:pt>
                <c:pt idx="31">
                  <c:v>2214.28571428571</c:v>
                </c:pt>
                <c:pt idx="32">
                  <c:v>2285.71428571428</c:v>
                </c:pt>
                <c:pt idx="33">
                  <c:v>2357.14285714285</c:v>
                </c:pt>
                <c:pt idx="34">
                  <c:v>2428.57142857142</c:v>
                </c:pt>
                <c:pt idx="35">
                  <c:v>2499.99999999999</c:v>
                </c:pt>
                <c:pt idx="36">
                  <c:v>2571.42857142856</c:v>
                </c:pt>
                <c:pt idx="37">
                  <c:v>2642.85714285713</c:v>
                </c:pt>
                <c:pt idx="38">
                  <c:v>2714.28571428571</c:v>
                </c:pt>
                <c:pt idx="39">
                  <c:v>2785.71428571428</c:v>
                </c:pt>
                <c:pt idx="40">
                  <c:v>2857.14285714285</c:v>
                </c:pt>
                <c:pt idx="41">
                  <c:v>2928.57142857142</c:v>
                </c:pt>
                <c:pt idx="42">
                  <c:v>2999.99999999999</c:v>
                </c:pt>
                <c:pt idx="43">
                  <c:v>3071.42857142856</c:v>
                </c:pt>
                <c:pt idx="44">
                  <c:v>3142.85714285713</c:v>
                </c:pt>
                <c:pt idx="45">
                  <c:v>3214.28571428571</c:v>
                </c:pt>
                <c:pt idx="46">
                  <c:v>3285.71428571428</c:v>
                </c:pt>
                <c:pt idx="47">
                  <c:v>3357.14285714285</c:v>
                </c:pt>
                <c:pt idx="48">
                  <c:v>3428.57142857142</c:v>
                </c:pt>
                <c:pt idx="49">
                  <c:v>3499.99999999999</c:v>
                </c:pt>
                <c:pt idx="50">
                  <c:v>3571.42857142856</c:v>
                </c:pt>
                <c:pt idx="51">
                  <c:v>3642.85714285713</c:v>
                </c:pt>
                <c:pt idx="52">
                  <c:v>3714.2857142857</c:v>
                </c:pt>
                <c:pt idx="53">
                  <c:v>3785.71428571428</c:v>
                </c:pt>
                <c:pt idx="54">
                  <c:v>3857.14285714285</c:v>
                </c:pt>
                <c:pt idx="55">
                  <c:v>3928.57142857142</c:v>
                </c:pt>
                <c:pt idx="56">
                  <c:v>3999.99999999999</c:v>
                </c:pt>
                <c:pt idx="57">
                  <c:v>4071.42857142856</c:v>
                </c:pt>
                <c:pt idx="58">
                  <c:v>4142.85714285713</c:v>
                </c:pt>
                <c:pt idx="59">
                  <c:v>4214.2857142857</c:v>
                </c:pt>
                <c:pt idx="60">
                  <c:v>4285.71428571428</c:v>
                </c:pt>
                <c:pt idx="61">
                  <c:v>4357.14285714285</c:v>
                </c:pt>
                <c:pt idx="62">
                  <c:v>4428.57142857142</c:v>
                </c:pt>
                <c:pt idx="63">
                  <c:v>4499.99999999999</c:v>
                </c:pt>
                <c:pt idx="64">
                  <c:v>4571.42857142856</c:v>
                </c:pt>
                <c:pt idx="65">
                  <c:v>4642.85714285713</c:v>
                </c:pt>
                <c:pt idx="66">
                  <c:v>4714.2857142857</c:v>
                </c:pt>
                <c:pt idx="67">
                  <c:v>4785.71428571428</c:v>
                </c:pt>
                <c:pt idx="68">
                  <c:v>4857.14285714285</c:v>
                </c:pt>
                <c:pt idx="69">
                  <c:v>4928.57142857142</c:v>
                </c:pt>
                <c:pt idx="70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momente!$I$6:$I$7</c:f>
              <c:strCache>
                <c:ptCount val="1"/>
                <c:pt idx="0">
                  <c:v>Mges [N/m]</c:v>
                </c:pt>
              </c:strCache>
            </c:strRef>
          </c:tx>
          <c:spPr>
            <a:solidFill>
              <a:srgbClr val="ffc000"/>
            </a:solidFill>
            <a:ln w="28440">
              <a:solidFill>
                <a:srgbClr val="ffc000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momente!$B$8:$B$78</c:f>
              <c:strCache>
                <c:ptCount val="71"/>
                <c:pt idx="0">
                  <c:v>0.00</c:v>
                </c:pt>
                <c:pt idx="1">
                  <c:v>0.15</c:v>
                </c:pt>
                <c:pt idx="2">
                  <c:v>0.30</c:v>
                </c:pt>
                <c:pt idx="3">
                  <c:v>0.45</c:v>
                </c:pt>
                <c:pt idx="4">
                  <c:v>0.60</c:v>
                </c:pt>
                <c:pt idx="5">
                  <c:v>0.75</c:v>
                </c:pt>
                <c:pt idx="6">
                  <c:v>0.90</c:v>
                </c:pt>
                <c:pt idx="7">
                  <c:v>1.05</c:v>
                </c:pt>
                <c:pt idx="8">
                  <c:v>1.20</c:v>
                </c:pt>
                <c:pt idx="9">
                  <c:v>1.35</c:v>
                </c:pt>
                <c:pt idx="10">
                  <c:v>1.50</c:v>
                </c:pt>
                <c:pt idx="11">
                  <c:v>1.65</c:v>
                </c:pt>
                <c:pt idx="12">
                  <c:v>1.80</c:v>
                </c:pt>
                <c:pt idx="13">
                  <c:v>1.95</c:v>
                </c:pt>
                <c:pt idx="14">
                  <c:v>2.10</c:v>
                </c:pt>
                <c:pt idx="15">
                  <c:v>2.25</c:v>
                </c:pt>
                <c:pt idx="16">
                  <c:v>2.40</c:v>
                </c:pt>
                <c:pt idx="17">
                  <c:v>2.55</c:v>
                </c:pt>
                <c:pt idx="18">
                  <c:v>2.70</c:v>
                </c:pt>
                <c:pt idx="19">
                  <c:v>2.85</c:v>
                </c:pt>
                <c:pt idx="20">
                  <c:v>3.00</c:v>
                </c:pt>
                <c:pt idx="21">
                  <c:v>3.15</c:v>
                </c:pt>
                <c:pt idx="22">
                  <c:v>3.30</c:v>
                </c:pt>
                <c:pt idx="23">
                  <c:v>3.45</c:v>
                </c:pt>
                <c:pt idx="24">
                  <c:v>3.60</c:v>
                </c:pt>
                <c:pt idx="25">
                  <c:v>3.75</c:v>
                </c:pt>
                <c:pt idx="26">
                  <c:v>3.90</c:v>
                </c:pt>
                <c:pt idx="27">
                  <c:v>4.05</c:v>
                </c:pt>
                <c:pt idx="28">
                  <c:v>4.20</c:v>
                </c:pt>
                <c:pt idx="29">
                  <c:v>4.35</c:v>
                </c:pt>
                <c:pt idx="30">
                  <c:v>4.50</c:v>
                </c:pt>
                <c:pt idx="31">
                  <c:v>4.65</c:v>
                </c:pt>
                <c:pt idx="32">
                  <c:v>4.80</c:v>
                </c:pt>
                <c:pt idx="33">
                  <c:v>4.95</c:v>
                </c:pt>
                <c:pt idx="34">
                  <c:v>5.10</c:v>
                </c:pt>
                <c:pt idx="35">
                  <c:v>5.25</c:v>
                </c:pt>
                <c:pt idx="36">
                  <c:v>5.40</c:v>
                </c:pt>
                <c:pt idx="37">
                  <c:v>5.55</c:v>
                </c:pt>
                <c:pt idx="38">
                  <c:v>5.70</c:v>
                </c:pt>
                <c:pt idx="39">
                  <c:v>5.85</c:v>
                </c:pt>
                <c:pt idx="40">
                  <c:v>6.00</c:v>
                </c:pt>
                <c:pt idx="41">
                  <c:v>6.15</c:v>
                </c:pt>
                <c:pt idx="42">
                  <c:v>6.30</c:v>
                </c:pt>
                <c:pt idx="43">
                  <c:v>6.45</c:v>
                </c:pt>
                <c:pt idx="44">
                  <c:v>6.60</c:v>
                </c:pt>
                <c:pt idx="45">
                  <c:v>6.75</c:v>
                </c:pt>
                <c:pt idx="46">
                  <c:v>6.90</c:v>
                </c:pt>
                <c:pt idx="47">
                  <c:v>7.05</c:v>
                </c:pt>
                <c:pt idx="48">
                  <c:v>7.20</c:v>
                </c:pt>
                <c:pt idx="49">
                  <c:v>7.35</c:v>
                </c:pt>
                <c:pt idx="50">
                  <c:v>7.50</c:v>
                </c:pt>
                <c:pt idx="51">
                  <c:v>7.65</c:v>
                </c:pt>
                <c:pt idx="52">
                  <c:v>7.80</c:v>
                </c:pt>
                <c:pt idx="53">
                  <c:v>7.95</c:v>
                </c:pt>
                <c:pt idx="54">
                  <c:v>8.10</c:v>
                </c:pt>
                <c:pt idx="55">
                  <c:v>8.25</c:v>
                </c:pt>
                <c:pt idx="56">
                  <c:v>8.40</c:v>
                </c:pt>
                <c:pt idx="57">
                  <c:v>8.55</c:v>
                </c:pt>
                <c:pt idx="58">
                  <c:v>8.70</c:v>
                </c:pt>
                <c:pt idx="59">
                  <c:v>8.85</c:v>
                </c:pt>
                <c:pt idx="60">
                  <c:v>9.00</c:v>
                </c:pt>
                <c:pt idx="61">
                  <c:v>9.15</c:v>
                </c:pt>
                <c:pt idx="62">
                  <c:v>9.30</c:v>
                </c:pt>
                <c:pt idx="63">
                  <c:v>9.45</c:v>
                </c:pt>
                <c:pt idx="64">
                  <c:v>9.60</c:v>
                </c:pt>
                <c:pt idx="65">
                  <c:v>9.75</c:v>
                </c:pt>
                <c:pt idx="66">
                  <c:v>9.90</c:v>
                </c:pt>
                <c:pt idx="67">
                  <c:v>10.05</c:v>
                </c:pt>
                <c:pt idx="68">
                  <c:v>10.20</c:v>
                </c:pt>
                <c:pt idx="69">
                  <c:v>10.35</c:v>
                </c:pt>
                <c:pt idx="70">
                  <c:v>10.50</c:v>
                </c:pt>
              </c:strCache>
            </c:strRef>
          </c:cat>
          <c:val>
            <c:numRef>
              <c:f>momente!$I$8:$I$78</c:f>
              <c:numCache>
                <c:formatCode>General</c:formatCode>
                <c:ptCount val="71"/>
                <c:pt idx="0">
                  <c:v>0</c:v>
                </c:pt>
                <c:pt idx="1">
                  <c:v>3542.73888392857</c:v>
                </c:pt>
                <c:pt idx="2">
                  <c:v>6985.72964285714</c:v>
                </c:pt>
                <c:pt idx="3">
                  <c:v>10328.9722767857</c:v>
                </c:pt>
                <c:pt idx="4">
                  <c:v>13572.4667857143</c:v>
                </c:pt>
                <c:pt idx="5">
                  <c:v>16716.2131696429</c:v>
                </c:pt>
                <c:pt idx="6">
                  <c:v>19760.2114285714</c:v>
                </c:pt>
                <c:pt idx="7">
                  <c:v>22704.4615625</c:v>
                </c:pt>
                <c:pt idx="8">
                  <c:v>25548.9635714286</c:v>
                </c:pt>
                <c:pt idx="9">
                  <c:v>28293.7174553571</c:v>
                </c:pt>
                <c:pt idx="10">
                  <c:v>30938.7232142857</c:v>
                </c:pt>
                <c:pt idx="11">
                  <c:v>33483.9808482143</c:v>
                </c:pt>
                <c:pt idx="12">
                  <c:v>35929.4903571429</c:v>
                </c:pt>
                <c:pt idx="13">
                  <c:v>38275.2517410714</c:v>
                </c:pt>
                <c:pt idx="14">
                  <c:v>40521.265</c:v>
                </c:pt>
                <c:pt idx="15">
                  <c:v>42667.5301339286</c:v>
                </c:pt>
                <c:pt idx="16">
                  <c:v>44714.0471428571</c:v>
                </c:pt>
                <c:pt idx="17">
                  <c:v>46660.8160267857</c:v>
                </c:pt>
                <c:pt idx="18">
                  <c:v>48507.8367857143</c:v>
                </c:pt>
                <c:pt idx="19">
                  <c:v>50255.1094196429</c:v>
                </c:pt>
                <c:pt idx="20">
                  <c:v>51902.6339285714</c:v>
                </c:pt>
                <c:pt idx="21">
                  <c:v>53450.4103125</c:v>
                </c:pt>
                <c:pt idx="22">
                  <c:v>54898.4385714286</c:v>
                </c:pt>
                <c:pt idx="23">
                  <c:v>56246.7187053571</c:v>
                </c:pt>
                <c:pt idx="24">
                  <c:v>57495.2507142857</c:v>
                </c:pt>
                <c:pt idx="25">
                  <c:v>58644.0345982143</c:v>
                </c:pt>
                <c:pt idx="26">
                  <c:v>59693.0703571428</c:v>
                </c:pt>
                <c:pt idx="27">
                  <c:v>60642.3579910714</c:v>
                </c:pt>
                <c:pt idx="28">
                  <c:v>61491.8975</c:v>
                </c:pt>
                <c:pt idx="29">
                  <c:v>62241.6888839286</c:v>
                </c:pt>
                <c:pt idx="30">
                  <c:v>62891.7321428571</c:v>
                </c:pt>
                <c:pt idx="31">
                  <c:v>63442.0272767857</c:v>
                </c:pt>
                <c:pt idx="32">
                  <c:v>63892.5742857143</c:v>
                </c:pt>
                <c:pt idx="33">
                  <c:v>64243.3731696428</c:v>
                </c:pt>
                <c:pt idx="34">
                  <c:v>64494.4239285714</c:v>
                </c:pt>
                <c:pt idx="35">
                  <c:v>64645.7265625</c:v>
                </c:pt>
                <c:pt idx="36">
                  <c:v>64697.2810714286</c:v>
                </c:pt>
                <c:pt idx="37">
                  <c:v>64649.0874553571</c:v>
                </c:pt>
                <c:pt idx="38">
                  <c:v>64501.1457142857</c:v>
                </c:pt>
                <c:pt idx="39">
                  <c:v>64253.4558482143</c:v>
                </c:pt>
                <c:pt idx="40">
                  <c:v>63906.0178571428</c:v>
                </c:pt>
                <c:pt idx="41">
                  <c:v>63458.8317410714</c:v>
                </c:pt>
                <c:pt idx="42">
                  <c:v>62911.8975</c:v>
                </c:pt>
                <c:pt idx="43">
                  <c:v>62265.2151339286</c:v>
                </c:pt>
                <c:pt idx="44">
                  <c:v>61518.7846428571</c:v>
                </c:pt>
                <c:pt idx="45">
                  <c:v>60672.6060267857</c:v>
                </c:pt>
                <c:pt idx="46">
                  <c:v>59726.6792857142</c:v>
                </c:pt>
                <c:pt idx="47">
                  <c:v>58651.0044196428</c:v>
                </c:pt>
                <c:pt idx="48">
                  <c:v>57415.5814285714</c:v>
                </c:pt>
                <c:pt idx="49">
                  <c:v>56080.4103124999</c:v>
                </c:pt>
                <c:pt idx="50">
                  <c:v>54645.4910714285</c:v>
                </c:pt>
                <c:pt idx="51">
                  <c:v>53110.8237053571</c:v>
                </c:pt>
                <c:pt idx="52">
                  <c:v>51476.4082142856</c:v>
                </c:pt>
                <c:pt idx="53">
                  <c:v>49742.2445982142</c:v>
                </c:pt>
                <c:pt idx="54">
                  <c:v>47908.3328571427</c:v>
                </c:pt>
                <c:pt idx="55">
                  <c:v>45974.6729910713</c:v>
                </c:pt>
                <c:pt idx="56">
                  <c:v>43941.2649999999</c:v>
                </c:pt>
                <c:pt idx="57">
                  <c:v>41808.1088839284</c:v>
                </c:pt>
                <c:pt idx="58">
                  <c:v>39575.204642857</c:v>
                </c:pt>
                <c:pt idx="59">
                  <c:v>37242.5522767855</c:v>
                </c:pt>
                <c:pt idx="60">
                  <c:v>34810.1517857141</c:v>
                </c:pt>
                <c:pt idx="61">
                  <c:v>32278.0031696427</c:v>
                </c:pt>
                <c:pt idx="62">
                  <c:v>29646.1064285712</c:v>
                </c:pt>
                <c:pt idx="63">
                  <c:v>26914.4615624998</c:v>
                </c:pt>
                <c:pt idx="64">
                  <c:v>24083.0685714283</c:v>
                </c:pt>
                <c:pt idx="65">
                  <c:v>21151.9274553569</c:v>
                </c:pt>
                <c:pt idx="66">
                  <c:v>18121.0382142854</c:v>
                </c:pt>
                <c:pt idx="67">
                  <c:v>14990.400848214</c:v>
                </c:pt>
                <c:pt idx="68">
                  <c:v>11760.0153571425</c:v>
                </c:pt>
                <c:pt idx="69">
                  <c:v>8429.8817410711</c:v>
                </c:pt>
                <c:pt idx="70">
                  <c:v>0</c:v>
                </c:pt>
              </c:numCache>
            </c:numRef>
          </c:val>
          <c:smooth val="0"/>
        </c:ser>
        <c:hiLowLines>
          <c:spPr>
            <a:ln>
              <a:noFill/>
            </a:ln>
          </c:spPr>
        </c:hiLowLines>
        <c:upDownBars>
          <c:gapWidth val="150"/>
          <c:upBars/>
          <c:downBars/>
        </c:upDownBars>
        <c:marker val="1"/>
        <c:axId val="35086049"/>
        <c:axId val="81356437"/>
      </c:lineChart>
      <c:catAx>
        <c:axId val="3508604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b="1" sz="1000">
                    <a:solidFill>
                      <a:srgbClr val="595959"/>
                    </a:solidFill>
                    <a:latin typeface="Calibri"/>
                  </a:rPr>
                  <a:t>Momentenposition</a:t>
                </a:r>
              </a:p>
            </c:rich>
          </c:tx>
          <c:layout/>
        </c:title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crossAx val="81356437"/>
        <c:crosses val="autoZero"/>
        <c:auto val="1"/>
        <c:lblAlgn val="ctr"/>
        <c:lblOffset val="100"/>
      </c:catAx>
      <c:valAx>
        <c:axId val="81356437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b="1" sz="1000">
                    <a:solidFill>
                      <a:srgbClr val="595959"/>
                    </a:solidFill>
                    <a:latin typeface="Calibri"/>
                  </a:rPr>
                  <a:t>Moment</a:t>
                </a:r>
              </a:p>
            </c:rich>
          </c:tx>
          <c:layout/>
        </c:title>
        <c:majorTickMark val="none"/>
        <c:minorTickMark val="none"/>
        <c:tickLblPos val="nextTo"/>
        <c:spPr>
          <a:ln w="6480">
            <a:noFill/>
          </a:ln>
        </c:spPr>
        <c:crossAx val="35086049"/>
        <c:crosses val="autoZero"/>
      </c:valAx>
      <c:spPr>
        <a:noFill/>
        <a:ln>
          <a:noFill/>
        </a:ln>
      </c:spPr>
    </c:plotArea>
    <c:legend>
      <c:legendPos val="r"/>
      <c:overlay val="0"/>
      <c:spPr>
        <a:noFill/>
        <a:ln>
          <a:noFill/>
        </a:ln>
      </c:spPr>
    </c:legend>
    <c:plotVisOnly val="1"/>
  </c:chart>
  <c:spPr>
    <a:solidFill>
      <a:srgbClr val="ffffff"/>
    </a:solidFill>
    <a:ln w="9360">
      <a:solidFill>
        <a:srgbClr val="000000"/>
      </a:solidFill>
      <a:round/>
    </a:ln>
  </c:spPr>
</c:chartSpace>
</file>

<file path=xl/drawings/_rels/drawing1.xml.rels><?xml version="1.0" encoding="UTF-8" standalone="no"?>
<Relationships xmlns="http://schemas.openxmlformats.org/package/2006/relationships">
<Relationship Id="rId1" Target="../charts/chart1.xml" Type="http://schemas.openxmlformats.org/officeDocument/2006/relationships/chart"/>
</Relationships>

</file>

<file path=xl/drawings/_rels/drawing2.xml.rels><?xml version="1.0" encoding="UTF-8" standalone="no"?>
<Relationships xmlns="http://schemas.openxmlformats.org/package/2006/relationships">
<Relationship Id="rId1" Target="../media/image1.jpeg" Type="http://schemas.openxmlformats.org/officeDocument/2006/relationships/image"/>
</Relationships>
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85680</xdr:colOff>
      <xdr:row>30</xdr:row>
      <xdr:rowOff>231120</xdr:rowOff>
    </xdr:from>
    <xdr:to>
      <xdr:col>10</xdr:col>
      <xdr:colOff>35640</xdr:colOff>
      <xdr:row>60</xdr:row>
      <xdr:rowOff>177840</xdr:rowOff>
    </xdr:to>
    <xdr:graphicFrame>
      <xdr:nvGraphicFramePr>
        <xdr:cNvPr id="0" name="Diagramm 1"/>
        <xdr:cNvGraphicFramePr/>
      </xdr:nvGraphicFramePr>
      <xdr:xfrm>
        <a:off x="1697040" y="6607080"/>
        <a:ext cx="8877600" cy="570924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90360</xdr:colOff>
      <xdr:row>28</xdr:row>
      <xdr:rowOff>179280</xdr:rowOff>
    </xdr:from>
    <xdr:to>
      <xdr:col>11</xdr:col>
      <xdr:colOff>26280</xdr:colOff>
      <xdr:row>58</xdr:row>
      <xdr:rowOff>113760</xdr:rowOff>
    </xdr:to>
    <xdr:pic>
      <xdr:nvPicPr>
        <xdr:cNvPr id="1" name="Grafik 1" descr=""/>
        <xdr:cNvPicPr/>
      </xdr:nvPicPr>
      <xdr:blipFill>
        <a:blip r:embed="rId1"/>
        <a:stretch/>
      </xdr:blipFill>
      <xdr:spPr>
        <a:xfrm>
          <a:off x="896040" y="5951160"/>
          <a:ext cx="10010880" cy="5649480"/>
        </a:xfrm>
        <a:prstGeom prst="rect">
          <a:avLst/>
        </a:prstGeom>
        <a:ln>
          <a:solidFill>
            <a:srgbClr val="ffffff"/>
          </a:solidFill>
        </a:ln>
      </xdr:spPr>
    </xdr:pic>
    <xdr:clientData/>
  </xdr:twoCellAnchor>
</xdr:wsDr>
</file>

<file path=xl/worksheets/_rels/sheet1.xml.rels><?xml version="1.0" encoding="UTF-8" standalone="no"?>
<Relationships xmlns="http://schemas.openxmlformats.org/package/2006/relationships">
<Relationship Id="rId1" Target="../drawings/drawing1.xml" Type="http://schemas.openxmlformats.org/officeDocument/2006/relationships/drawing"/>
</Relationships>

</file>

<file path=xl/worksheets/_rels/sheet2.xml.rels><?xml version="1.0" encoding="UTF-8" standalone="no"?>
<Relationships xmlns="http://schemas.openxmlformats.org/package/2006/relationships">
<Relationship Id="rId1" Target="../drawings/drawing2.xml" Type="http://schemas.openxmlformats.org/officeDocument/2006/relationships/drawing"/>
</Relationships>
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1:M62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3" hidden="false" style="1" width="11.4183673469388" collapsed="true"/>
    <col min="4" max="4" hidden="false" style="1" width="47.0051020408163" collapsed="true"/>
    <col min="5" max="7" hidden="false" style="1" width="11.4183673469388" collapsed="true"/>
    <col min="8" max="8" hidden="false" style="1" width="10.9948979591837" collapsed="true"/>
    <col min="9" max="12" hidden="false" style="1" width="11.4183673469388" collapsed="true"/>
    <col min="13" max="13" hidden="false" style="1" width="11.5204081632653" collapsed="true"/>
    <col min="14" max="1025" hidden="false" style="1" width="11.4183673469388" collapsed="true"/>
  </cols>
  <sheetData>
    <row r="1" customFormat="false" ht="13.8" hidden="false" customHeight="false" outlineLevel="0" collapsed="false">
      <c r="B1" s="2"/>
      <c r="C1" s="2"/>
      <c r="D1" s="2"/>
      <c r="E1" s="2"/>
      <c r="F1" s="2"/>
      <c r="G1" s="2"/>
      <c r="H1" s="2"/>
      <c r="I1" s="2"/>
      <c r="J1" s="2"/>
      <c r="K1" s="2"/>
      <c r="L1"/>
      <c r="M1" s="2"/>
    </row>
    <row r="2" customFormat="false" ht="15" hidden="false" customHeight="false" outlineLevel="0" collapsed="false">
      <c r="B2" s="3"/>
      <c r="C2" s="4"/>
      <c r="D2" s="4"/>
      <c r="E2" s="4"/>
      <c r="F2" s="4"/>
      <c r="G2" s="4"/>
      <c r="H2" s="4"/>
      <c r="I2" s="4"/>
      <c r="J2" s="4"/>
      <c r="K2" s="5"/>
      <c r="M2" s="2"/>
    </row>
    <row r="3" customFormat="false" ht="23.25" hidden="false" customHeight="false" outlineLevel="0" collapsed="false">
      <c r="B3" s="6"/>
      <c r="C3" s="7" t="s">
        <v>0</v>
      </c>
      <c r="D3" s="7"/>
      <c r="E3" s="7"/>
      <c r="F3" s="7"/>
      <c r="G3" s="7"/>
      <c r="H3" s="7"/>
      <c r="I3" s="7"/>
      <c r="J3" s="7"/>
      <c r="K3" s="8"/>
      <c r="M3" s="2"/>
    </row>
    <row r="4" customFormat="false" ht="15" hidden="false" customHeight="false" outlineLevel="0" collapsed="false">
      <c r="B4" s="6"/>
      <c r="C4" s="9"/>
      <c r="D4" s="9"/>
      <c r="E4" s="9"/>
      <c r="F4" s="9"/>
      <c r="G4" s="9"/>
      <c r="H4" s="9"/>
      <c r="I4" s="9"/>
      <c r="J4" s="9"/>
      <c r="K4" s="8"/>
      <c r="M4" s="2"/>
    </row>
    <row r="5" customFormat="false" ht="18.75" hidden="false" customHeight="false" outlineLevel="0" collapsed="false">
      <c r="B5" s="6"/>
      <c r="C5" s="9"/>
      <c r="D5" s="10" t="s">
        <v>1</v>
      </c>
      <c r="E5" s="9"/>
      <c r="F5" s="9"/>
      <c r="G5" s="9"/>
      <c r="H5" s="9"/>
      <c r="I5" s="9"/>
      <c r="J5" s="9"/>
      <c r="K5" s="8"/>
      <c r="M5" s="11"/>
    </row>
    <row r="6" customFormat="false" ht="15.75" hidden="false" customHeight="false" outlineLevel="0" collapsed="false">
      <c r="B6" s="6"/>
      <c r="C6" s="3"/>
      <c r="D6" s="4"/>
      <c r="E6" s="4"/>
      <c r="F6" s="4"/>
      <c r="G6" s="4"/>
      <c r="H6" s="4"/>
      <c r="I6" s="4"/>
      <c r="J6" s="5"/>
      <c r="K6" s="8"/>
      <c r="M6" s="2"/>
    </row>
    <row r="7" customFormat="false" ht="15.75" hidden="false" customHeight="false" outlineLevel="0" collapsed="false">
      <c r="B7" s="6"/>
      <c r="C7" s="6"/>
      <c r="D7" s="9" t="s">
        <v>2</v>
      </c>
      <c r="E7" s="9"/>
      <c r="F7" s="9"/>
      <c r="G7" s="12" t="s">
        <v>3</v>
      </c>
      <c r="H7" s="13" t="n">
        <v>10.5</v>
      </c>
      <c r="I7" s="9" t="s">
        <v>4</v>
      </c>
      <c r="J7" s="8"/>
      <c r="K7" s="8"/>
      <c r="M7" s="1" t="n">
        <v>3.5</v>
      </c>
    </row>
    <row r="8" customFormat="false" ht="15.75" hidden="false" customHeight="false" outlineLevel="0" collapsed="false">
      <c r="B8" s="6"/>
      <c r="C8" s="6"/>
      <c r="D8" s="9"/>
      <c r="E8" s="9"/>
      <c r="F8" s="9"/>
      <c r="G8" s="12"/>
      <c r="H8" s="9"/>
      <c r="I8" s="9"/>
      <c r="J8" s="8"/>
      <c r="K8" s="8"/>
      <c r="M8" s="1" t="n">
        <v>7</v>
      </c>
    </row>
    <row r="9" customFormat="false" ht="18.75" hidden="false" customHeight="false" outlineLevel="0" collapsed="false">
      <c r="B9" s="6"/>
      <c r="C9" s="6"/>
      <c r="D9" s="9" t="s">
        <v>5</v>
      </c>
      <c r="E9" s="9"/>
      <c r="F9" s="9"/>
      <c r="G9" s="12" t="s">
        <v>6</v>
      </c>
      <c r="H9" s="14" t="n">
        <v>3000</v>
      </c>
      <c r="I9" s="9" t="s">
        <v>7</v>
      </c>
      <c r="J9" s="8"/>
      <c r="K9" s="8"/>
      <c r="M9" s="1" t="n">
        <v>10.5</v>
      </c>
    </row>
    <row r="10" customFormat="false" ht="15.75" hidden="false" customHeight="false" outlineLevel="0" collapsed="false">
      <c r="B10" s="6"/>
      <c r="C10" s="6"/>
      <c r="D10" s="9"/>
      <c r="E10" s="9"/>
      <c r="F10" s="9"/>
      <c r="G10" s="12"/>
      <c r="H10" s="9"/>
      <c r="I10" s="9"/>
      <c r="J10" s="8"/>
      <c r="K10" s="8"/>
      <c r="M10" s="1" t="n">
        <v>14</v>
      </c>
    </row>
    <row r="11" customFormat="false" ht="18.75" hidden="false" customHeight="false" outlineLevel="0" collapsed="false">
      <c r="B11" s="6"/>
      <c r="C11" s="6"/>
      <c r="D11" s="9" t="s">
        <v>8</v>
      </c>
      <c r="E11" s="9"/>
      <c r="F11" s="9"/>
      <c r="G11" s="12" t="s">
        <v>9</v>
      </c>
      <c r="H11" s="15" t="n">
        <v>600</v>
      </c>
      <c r="I11" s="9" t="s">
        <v>10</v>
      </c>
      <c r="J11" s="8"/>
      <c r="K11" s="8"/>
    </row>
    <row r="12" customFormat="false" ht="15.75" hidden="false" customHeight="false" outlineLevel="0" collapsed="false">
      <c r="B12" s="6"/>
      <c r="C12" s="6"/>
      <c r="D12" s="9"/>
      <c r="E12" s="9"/>
      <c r="F12" s="9"/>
      <c r="G12" s="12"/>
      <c r="H12" s="9"/>
      <c r="I12" s="9"/>
      <c r="J12" s="8"/>
      <c r="K12" s="8"/>
    </row>
    <row r="13" customFormat="false" ht="18.75" hidden="false" customHeight="false" outlineLevel="0" collapsed="false">
      <c r="B13" s="6"/>
      <c r="C13" s="6"/>
      <c r="D13" s="9" t="s">
        <v>11</v>
      </c>
      <c r="E13" s="9"/>
      <c r="F13" s="9"/>
      <c r="G13" s="12" t="s">
        <v>12</v>
      </c>
      <c r="H13" s="13" t="n">
        <v>7</v>
      </c>
      <c r="I13" s="9" t="s">
        <v>4</v>
      </c>
      <c r="J13" s="8"/>
      <c r="K13" s="8"/>
    </row>
    <row r="14" customFormat="false" ht="15.75" hidden="false" customHeight="false" outlineLevel="0" collapsed="false">
      <c r="B14" s="6"/>
      <c r="C14" s="6"/>
      <c r="D14" s="9"/>
      <c r="E14" s="9"/>
      <c r="F14" s="9"/>
      <c r="G14" s="12"/>
      <c r="H14" s="9"/>
      <c r="I14" s="9"/>
      <c r="J14" s="8"/>
      <c r="K14" s="8"/>
    </row>
    <row r="15" customFormat="false" ht="18.75" hidden="false" customHeight="false" outlineLevel="0" collapsed="false">
      <c r="B15" s="6"/>
      <c r="C15" s="6"/>
      <c r="D15" s="9" t="s">
        <v>13</v>
      </c>
      <c r="E15" s="9"/>
      <c r="F15" s="9"/>
      <c r="G15" s="12" t="s">
        <v>14</v>
      </c>
      <c r="H15" s="15" t="n">
        <v>50000</v>
      </c>
      <c r="I15" s="9" t="s">
        <v>10</v>
      </c>
      <c r="J15" s="8"/>
      <c r="K15" s="8"/>
    </row>
    <row r="16" customFormat="false" ht="15.75" hidden="false" customHeight="false" outlineLevel="0" collapsed="false">
      <c r="B16" s="6"/>
      <c r="C16" s="6"/>
      <c r="D16" s="9"/>
      <c r="E16" s="9"/>
      <c r="F16" s="9"/>
      <c r="G16" s="12"/>
      <c r="H16" s="9"/>
      <c r="I16" s="9"/>
      <c r="J16" s="8"/>
      <c r="K16" s="8"/>
    </row>
    <row r="17" customFormat="false" ht="18.75" hidden="false" customHeight="false" outlineLevel="0" collapsed="false">
      <c r="B17" s="6"/>
      <c r="C17" s="6"/>
      <c r="D17" s="9" t="s">
        <v>15</v>
      </c>
      <c r="E17" s="9"/>
      <c r="F17" s="9"/>
      <c r="G17" s="12" t="s">
        <v>16</v>
      </c>
      <c r="H17" s="13" t="n">
        <v>10.4</v>
      </c>
      <c r="I17" s="9" t="s">
        <v>4</v>
      </c>
      <c r="J17" s="8"/>
      <c r="K17" s="8"/>
    </row>
    <row r="18" customFormat="false" ht="15" hidden="false" customHeight="false" outlineLevel="0" collapsed="false">
      <c r="B18" s="6"/>
      <c r="C18" s="6"/>
      <c r="D18" s="9"/>
      <c r="E18" s="9"/>
      <c r="F18" s="9"/>
      <c r="G18" s="12"/>
      <c r="H18" s="9"/>
      <c r="I18" s="9"/>
      <c r="J18" s="8"/>
      <c r="K18" s="8"/>
    </row>
    <row r="19" customFormat="false" ht="15" hidden="false" customHeight="false" outlineLevel="0" collapsed="false">
      <c r="B19" s="6"/>
      <c r="C19" s="6"/>
      <c r="D19" s="16" t="s">
        <v>17</v>
      </c>
      <c r="E19" s="9"/>
      <c r="F19" s="9"/>
      <c r="G19" s="12"/>
      <c r="H19" s="17"/>
      <c r="I19" s="9"/>
      <c r="J19" s="8"/>
      <c r="K19" s="8"/>
    </row>
    <row r="20" customFormat="false" ht="15" hidden="false" customHeight="false" outlineLevel="0" collapsed="false">
      <c r="B20" s="6"/>
      <c r="C20" s="18"/>
      <c r="D20" s="19"/>
      <c r="E20" s="19"/>
      <c r="F20" s="19"/>
      <c r="G20" s="19"/>
      <c r="H20" s="19"/>
      <c r="I20" s="19"/>
      <c r="J20" s="20"/>
      <c r="K20" s="8"/>
    </row>
    <row r="21" customFormat="false" ht="15" hidden="false" customHeight="false" outlineLevel="0" collapsed="false">
      <c r="B21" s="6"/>
      <c r="C21" s="9"/>
      <c r="D21" s="9"/>
      <c r="E21" s="9"/>
      <c r="F21" s="9"/>
      <c r="G21" s="9"/>
      <c r="H21" s="9"/>
      <c r="I21" s="9"/>
      <c r="J21" s="9"/>
      <c r="K21" s="8"/>
    </row>
    <row r="22" customFormat="false" ht="18.75" hidden="false" customHeight="false" outlineLevel="0" collapsed="false">
      <c r="B22" s="6"/>
      <c r="C22" s="9"/>
      <c r="D22" s="10" t="s">
        <v>18</v>
      </c>
      <c r="E22" s="9"/>
      <c r="F22" s="9"/>
      <c r="G22" s="9"/>
      <c r="H22" s="9"/>
      <c r="I22" s="9"/>
      <c r="J22" s="9"/>
      <c r="K22" s="8"/>
    </row>
    <row r="23" customFormat="false" ht="15.75" hidden="false" customHeight="false" outlineLevel="0" collapsed="false">
      <c r="B23" s="6"/>
      <c r="C23" s="3"/>
      <c r="D23" s="4"/>
      <c r="E23" s="4"/>
      <c r="F23" s="4"/>
      <c r="G23" s="4"/>
      <c r="H23" s="4"/>
      <c r="I23" s="4"/>
      <c r="J23" s="5"/>
      <c r="K23" s="8"/>
    </row>
    <row r="24" customFormat="false" ht="18.75" hidden="false" customHeight="false" outlineLevel="0" collapsed="false">
      <c r="B24" s="6"/>
      <c r="C24" s="6"/>
      <c r="D24" s="9" t="s">
        <v>19</v>
      </c>
      <c r="E24" s="9"/>
      <c r="F24" s="9"/>
      <c r="G24" s="12" t="s">
        <v>20</v>
      </c>
      <c r="H24" s="21" t="n">
        <f aca="false">MAX(Momente!I8:I78)</f>
        <v>64697.2810714286</v>
      </c>
      <c r="I24" s="9" t="s">
        <v>21</v>
      </c>
      <c r="J24" s="8"/>
      <c r="K24" s="8"/>
    </row>
    <row r="25" customFormat="false" ht="15.75" hidden="false" customHeight="false" outlineLevel="0" collapsed="false">
      <c r="B25" s="6"/>
      <c r="C25" s="6"/>
      <c r="D25" s="9"/>
      <c r="E25" s="9"/>
      <c r="F25" s="9"/>
      <c r="G25" s="12"/>
      <c r="H25" s="9"/>
      <c r="I25" s="9"/>
      <c r="J25" s="8"/>
      <c r="K25" s="8"/>
    </row>
    <row r="26" customFormat="false" ht="18.75" hidden="false" customHeight="false" outlineLevel="0" collapsed="false">
      <c r="B26" s="6"/>
      <c r="C26" s="6"/>
      <c r="D26" s="9" t="s">
        <v>22</v>
      </c>
      <c r="E26" s="9"/>
      <c r="F26" s="9"/>
      <c r="G26" s="12" t="s">
        <v>23</v>
      </c>
      <c r="H26" s="21" t="n">
        <f aca="false">IF('Eingabe QS'!I23=0,0,(H24/'Eingabe QS'!$I$23*Höhe/2))</f>
        <v>25.9742524807572</v>
      </c>
      <c r="I26" s="9" t="s">
        <v>24</v>
      </c>
      <c r="J26" s="8"/>
      <c r="K26" s="8"/>
    </row>
    <row r="27" customFormat="false" ht="15.75" hidden="false" customHeight="false" outlineLevel="0" collapsed="false">
      <c r="B27" s="6"/>
      <c r="C27" s="6"/>
      <c r="D27" s="9"/>
      <c r="E27" s="9"/>
      <c r="F27" s="9"/>
      <c r="G27" s="12"/>
      <c r="H27" s="9"/>
      <c r="I27" s="9"/>
      <c r="J27" s="8"/>
      <c r="K27" s="8"/>
    </row>
    <row r="28" customFormat="false" ht="18.75" hidden="false" customHeight="false" outlineLevel="0" collapsed="false">
      <c r="B28" s="6"/>
      <c r="C28" s="6"/>
      <c r="D28" s="9" t="s">
        <v>25</v>
      </c>
      <c r="E28" s="9"/>
      <c r="F28" s="9"/>
      <c r="G28" s="12" t="s">
        <v>26</v>
      </c>
      <c r="H28" s="22" t="n">
        <f aca="false">VLOOKUP(H24,Momente!I6:J78,2,0)</f>
        <v>5.4</v>
      </c>
      <c r="I28" s="9" t="s">
        <v>4</v>
      </c>
      <c r="J28" s="8"/>
      <c r="K28" s="8"/>
    </row>
    <row r="29" customFormat="false" ht="15" hidden="false" customHeight="false" outlineLevel="0" collapsed="false">
      <c r="B29" s="6"/>
      <c r="C29" s="18"/>
      <c r="D29" s="19"/>
      <c r="E29" s="19"/>
      <c r="F29" s="19"/>
      <c r="G29" s="19"/>
      <c r="H29" s="19"/>
      <c r="I29" s="19"/>
      <c r="J29" s="20"/>
      <c r="K29" s="8"/>
    </row>
    <row r="30" customFormat="false" ht="15" hidden="false" customHeight="false" outlineLevel="0" collapsed="false">
      <c r="B30" s="6"/>
      <c r="C30" s="9"/>
      <c r="D30" s="9"/>
      <c r="E30" s="9"/>
      <c r="F30" s="9"/>
      <c r="G30" s="9"/>
      <c r="H30" s="9"/>
      <c r="I30" s="9"/>
      <c r="J30" s="9"/>
      <c r="K30" s="8"/>
    </row>
    <row r="31" customFormat="false" ht="18.75" hidden="false" customHeight="false" outlineLevel="0" collapsed="false">
      <c r="B31" s="6"/>
      <c r="C31" s="9"/>
      <c r="D31" s="10" t="s">
        <v>27</v>
      </c>
      <c r="E31" s="9"/>
      <c r="F31" s="9"/>
      <c r="G31" s="9"/>
      <c r="H31" s="9"/>
      <c r="I31" s="9"/>
      <c r="J31" s="9"/>
      <c r="K31" s="8"/>
    </row>
    <row r="32" customFormat="false" ht="15" hidden="false" customHeight="false" outlineLevel="0" collapsed="false">
      <c r="B32" s="6"/>
      <c r="C32" s="9"/>
      <c r="D32" s="9"/>
      <c r="E32" s="9"/>
      <c r="F32" s="9"/>
      <c r="G32" s="9"/>
      <c r="H32" s="9"/>
      <c r="I32" s="9"/>
      <c r="J32" s="9"/>
      <c r="K32" s="8"/>
    </row>
    <row r="33" customFormat="false" ht="15" hidden="false" customHeight="false" outlineLevel="0" collapsed="false">
      <c r="B33" s="6"/>
      <c r="C33" s="9"/>
      <c r="D33" s="9"/>
      <c r="E33" s="9"/>
      <c r="F33" s="9"/>
      <c r="G33" s="9"/>
      <c r="H33" s="9"/>
      <c r="I33" s="9"/>
      <c r="J33" s="9"/>
      <c r="K33" s="8"/>
    </row>
    <row r="34" customFormat="false" ht="15" hidden="false" customHeight="false" outlineLevel="0" collapsed="false">
      <c r="B34" s="6"/>
      <c r="C34" s="9"/>
      <c r="D34" s="9"/>
      <c r="E34" s="9"/>
      <c r="F34" s="9"/>
      <c r="G34" s="9"/>
      <c r="H34" s="9"/>
      <c r="I34" s="9"/>
      <c r="J34" s="9"/>
      <c r="K34" s="8"/>
    </row>
    <row r="35" customFormat="false" ht="15" hidden="false" customHeight="false" outlineLevel="0" collapsed="false">
      <c r="B35" s="6"/>
      <c r="C35" s="9"/>
      <c r="D35" s="9"/>
      <c r="E35" s="9"/>
      <c r="F35" s="9"/>
      <c r="G35" s="9"/>
      <c r="H35" s="9"/>
      <c r="I35" s="9"/>
      <c r="J35" s="9"/>
      <c r="K35" s="8"/>
    </row>
    <row r="36" customFormat="false" ht="15" hidden="false" customHeight="false" outlineLevel="0" collapsed="false">
      <c r="B36" s="6"/>
      <c r="C36" s="9"/>
      <c r="D36" s="9"/>
      <c r="E36" s="9"/>
      <c r="F36" s="9"/>
      <c r="G36" s="9"/>
      <c r="H36" s="9"/>
      <c r="I36" s="9"/>
      <c r="J36" s="9"/>
      <c r="K36" s="8"/>
    </row>
    <row r="37" customFormat="false" ht="15" hidden="false" customHeight="false" outlineLevel="0" collapsed="false">
      <c r="B37" s="6"/>
      <c r="C37" s="9"/>
      <c r="D37" s="9"/>
      <c r="E37" s="9"/>
      <c r="F37" s="9"/>
      <c r="G37" s="9"/>
      <c r="H37" s="9"/>
      <c r="I37" s="9"/>
      <c r="J37" s="9"/>
      <c r="K37" s="8"/>
    </row>
    <row r="38" customFormat="false" ht="15" hidden="false" customHeight="false" outlineLevel="0" collapsed="false">
      <c r="B38" s="6"/>
      <c r="C38" s="9"/>
      <c r="D38" s="9"/>
      <c r="E38" s="9"/>
      <c r="F38" s="9"/>
      <c r="G38" s="9"/>
      <c r="H38" s="9"/>
      <c r="I38" s="9"/>
      <c r="J38" s="9"/>
      <c r="K38" s="8"/>
    </row>
    <row r="39" customFormat="false" ht="15" hidden="false" customHeight="false" outlineLevel="0" collapsed="false">
      <c r="B39" s="6"/>
      <c r="C39" s="9"/>
      <c r="D39" s="9"/>
      <c r="E39" s="9"/>
      <c r="F39" s="9"/>
      <c r="G39" s="9"/>
      <c r="H39" s="9"/>
      <c r="I39" s="9"/>
      <c r="J39" s="9"/>
      <c r="K39" s="8"/>
    </row>
    <row r="40" customFormat="false" ht="15" hidden="false" customHeight="false" outlineLevel="0" collapsed="false">
      <c r="B40" s="6"/>
      <c r="C40" s="9"/>
      <c r="D40" s="9"/>
      <c r="E40" s="9"/>
      <c r="F40" s="9"/>
      <c r="G40" s="9"/>
      <c r="H40" s="9"/>
      <c r="I40" s="9"/>
      <c r="J40" s="9"/>
      <c r="K40" s="8"/>
    </row>
    <row r="41" customFormat="false" ht="15" hidden="false" customHeight="false" outlineLevel="0" collapsed="false">
      <c r="B41" s="6"/>
      <c r="C41" s="9"/>
      <c r="D41" s="9"/>
      <c r="E41" s="9"/>
      <c r="F41" s="9"/>
      <c r="G41" s="9"/>
      <c r="H41" s="9"/>
      <c r="I41" s="9"/>
      <c r="J41" s="9"/>
      <c r="K41" s="8"/>
    </row>
    <row r="42" customFormat="false" ht="15" hidden="false" customHeight="false" outlineLevel="0" collapsed="false">
      <c r="B42" s="6"/>
      <c r="C42" s="9"/>
      <c r="D42" s="9"/>
      <c r="E42" s="9"/>
      <c r="F42" s="9"/>
      <c r="G42" s="9"/>
      <c r="H42" s="9"/>
      <c r="I42" s="9"/>
      <c r="J42" s="9"/>
      <c r="K42" s="8"/>
    </row>
    <row r="43" customFormat="false" ht="15" hidden="false" customHeight="false" outlineLevel="0" collapsed="false">
      <c r="B43" s="6"/>
      <c r="C43" s="9"/>
      <c r="D43" s="9"/>
      <c r="E43" s="9"/>
      <c r="F43" s="9"/>
      <c r="G43" s="9"/>
      <c r="H43" s="9"/>
      <c r="I43" s="9"/>
      <c r="J43" s="9"/>
      <c r="K43" s="8"/>
    </row>
    <row r="44" customFormat="false" ht="15" hidden="false" customHeight="false" outlineLevel="0" collapsed="false">
      <c r="B44" s="6"/>
      <c r="C44" s="9"/>
      <c r="D44" s="9"/>
      <c r="E44" s="9"/>
      <c r="F44" s="9"/>
      <c r="G44" s="9"/>
      <c r="H44" s="9"/>
      <c r="I44" s="9"/>
      <c r="J44" s="9"/>
      <c r="K44" s="8"/>
    </row>
    <row r="45" customFormat="false" ht="15" hidden="false" customHeight="false" outlineLevel="0" collapsed="false">
      <c r="B45" s="6"/>
      <c r="C45" s="9"/>
      <c r="D45" s="9"/>
      <c r="E45" s="9"/>
      <c r="F45" s="9"/>
      <c r="G45" s="9"/>
      <c r="H45" s="9"/>
      <c r="I45" s="9"/>
      <c r="J45" s="9"/>
      <c r="K45" s="8"/>
    </row>
    <row r="46" customFormat="false" ht="15" hidden="false" customHeight="false" outlineLevel="0" collapsed="false">
      <c r="B46" s="6"/>
      <c r="C46" s="9"/>
      <c r="D46" s="9"/>
      <c r="E46" s="9"/>
      <c r="F46" s="9"/>
      <c r="G46" s="9"/>
      <c r="H46" s="9"/>
      <c r="I46" s="9"/>
      <c r="J46" s="9"/>
      <c r="K46" s="8"/>
    </row>
    <row r="47" customFormat="false" ht="15" hidden="false" customHeight="false" outlineLevel="0" collapsed="false">
      <c r="B47" s="6"/>
      <c r="C47" s="9"/>
      <c r="D47" s="9"/>
      <c r="E47" s="9"/>
      <c r="F47" s="9"/>
      <c r="G47" s="9"/>
      <c r="H47" s="9"/>
      <c r="I47" s="9"/>
      <c r="J47" s="9"/>
      <c r="K47" s="8"/>
    </row>
    <row r="48" customFormat="false" ht="15" hidden="false" customHeight="false" outlineLevel="0" collapsed="false">
      <c r="B48" s="6"/>
      <c r="C48" s="9"/>
      <c r="D48" s="9"/>
      <c r="E48" s="9"/>
      <c r="F48" s="9"/>
      <c r="G48" s="9"/>
      <c r="H48" s="9"/>
      <c r="I48" s="9"/>
      <c r="J48" s="9"/>
      <c r="K48" s="8"/>
    </row>
    <row r="49" customFormat="false" ht="15" hidden="false" customHeight="false" outlineLevel="0" collapsed="false">
      <c r="B49" s="6"/>
      <c r="C49" s="9"/>
      <c r="D49" s="9"/>
      <c r="E49" s="9"/>
      <c r="F49" s="9"/>
      <c r="G49" s="9"/>
      <c r="H49" s="9"/>
      <c r="I49" s="9"/>
      <c r="J49" s="9"/>
      <c r="K49" s="8"/>
    </row>
    <row r="50" customFormat="false" ht="15" hidden="false" customHeight="false" outlineLevel="0" collapsed="false">
      <c r="B50" s="6"/>
      <c r="C50" s="9"/>
      <c r="D50" s="9"/>
      <c r="E50" s="9"/>
      <c r="F50" s="9"/>
      <c r="G50" s="9"/>
      <c r="H50" s="9"/>
      <c r="I50" s="9"/>
      <c r="J50" s="9"/>
      <c r="K50" s="8"/>
    </row>
    <row r="51" customFormat="false" ht="15" hidden="false" customHeight="false" outlineLevel="0" collapsed="false">
      <c r="B51" s="6"/>
      <c r="C51" s="9"/>
      <c r="D51" s="9"/>
      <c r="E51" s="9"/>
      <c r="F51" s="9"/>
      <c r="G51" s="9"/>
      <c r="H51" s="9"/>
      <c r="I51" s="9"/>
      <c r="J51" s="9"/>
      <c r="K51" s="8"/>
    </row>
    <row r="52" customFormat="false" ht="15" hidden="false" customHeight="false" outlineLevel="0" collapsed="false">
      <c r="B52" s="6"/>
      <c r="C52" s="9"/>
      <c r="D52" s="9"/>
      <c r="E52" s="9"/>
      <c r="F52" s="9"/>
      <c r="G52" s="9"/>
      <c r="H52" s="9"/>
      <c r="I52" s="9"/>
      <c r="J52" s="9"/>
      <c r="K52" s="8"/>
    </row>
    <row r="53" customFormat="false" ht="15" hidden="false" customHeight="false" outlineLevel="0" collapsed="false">
      <c r="B53" s="6"/>
      <c r="C53" s="9"/>
      <c r="D53" s="9"/>
      <c r="E53" s="9"/>
      <c r="F53" s="9"/>
      <c r="G53" s="9"/>
      <c r="H53" s="9"/>
      <c r="I53" s="9"/>
      <c r="J53" s="9"/>
      <c r="K53" s="8"/>
    </row>
    <row r="54" customFormat="false" ht="15" hidden="false" customHeight="false" outlineLevel="0" collapsed="false">
      <c r="B54" s="6"/>
      <c r="C54" s="9"/>
      <c r="D54" s="9"/>
      <c r="E54" s="9"/>
      <c r="F54" s="9"/>
      <c r="G54" s="9"/>
      <c r="H54" s="9"/>
      <c r="I54" s="9"/>
      <c r="J54" s="9"/>
      <c r="K54" s="8"/>
    </row>
    <row r="55" customFormat="false" ht="15" hidden="false" customHeight="false" outlineLevel="0" collapsed="false">
      <c r="B55" s="6"/>
      <c r="C55" s="9"/>
      <c r="D55" s="9"/>
      <c r="E55" s="9"/>
      <c r="F55" s="9"/>
      <c r="G55" s="9"/>
      <c r="H55" s="9"/>
      <c r="I55" s="9"/>
      <c r="J55" s="9"/>
      <c r="K55" s="8"/>
    </row>
    <row r="56" customFormat="false" ht="15" hidden="false" customHeight="false" outlineLevel="0" collapsed="false">
      <c r="B56" s="6"/>
      <c r="C56" s="9"/>
      <c r="D56" s="9"/>
      <c r="E56" s="9"/>
      <c r="F56" s="9"/>
      <c r="G56" s="9"/>
      <c r="H56" s="9"/>
      <c r="I56" s="9"/>
      <c r="J56" s="9"/>
      <c r="K56" s="8"/>
    </row>
    <row r="57" customFormat="false" ht="15" hidden="false" customHeight="false" outlineLevel="0" collapsed="false">
      <c r="B57" s="6"/>
      <c r="C57" s="9"/>
      <c r="D57" s="9"/>
      <c r="E57" s="9"/>
      <c r="F57" s="9"/>
      <c r="G57" s="9"/>
      <c r="H57" s="9"/>
      <c r="I57" s="9"/>
      <c r="J57" s="9"/>
      <c r="K57" s="8"/>
    </row>
    <row r="58" customFormat="false" ht="15" hidden="false" customHeight="false" outlineLevel="0" collapsed="false">
      <c r="B58" s="6"/>
      <c r="C58" s="9"/>
      <c r="D58" s="9"/>
      <c r="E58" s="9"/>
      <c r="F58" s="9"/>
      <c r="G58" s="9"/>
      <c r="H58" s="9"/>
      <c r="I58" s="9"/>
      <c r="J58" s="9"/>
      <c r="K58" s="8"/>
    </row>
    <row r="59" customFormat="false" ht="15" hidden="false" customHeight="false" outlineLevel="0" collapsed="false">
      <c r="B59" s="6"/>
      <c r="C59" s="9"/>
      <c r="D59" s="9"/>
      <c r="E59" s="9"/>
      <c r="F59" s="9"/>
      <c r="G59" s="9"/>
      <c r="H59" s="9"/>
      <c r="I59" s="9"/>
      <c r="J59" s="9"/>
      <c r="K59" s="8"/>
    </row>
    <row r="60" customFormat="false" ht="15" hidden="false" customHeight="false" outlineLevel="0" collapsed="false">
      <c r="B60" s="6"/>
      <c r="C60" s="9"/>
      <c r="D60" s="9"/>
      <c r="E60" s="9"/>
      <c r="F60" s="9"/>
      <c r="G60" s="9"/>
      <c r="H60" s="9"/>
      <c r="I60" s="9"/>
      <c r="J60" s="9"/>
      <c r="K60" s="8"/>
    </row>
    <row r="61" customFormat="false" ht="15" hidden="false" customHeight="false" outlineLevel="0" collapsed="false">
      <c r="B61" s="6"/>
      <c r="C61" s="9"/>
      <c r="D61" s="9"/>
      <c r="E61" s="9"/>
      <c r="F61" s="9"/>
      <c r="G61" s="9"/>
      <c r="H61" s="9"/>
      <c r="I61" s="9"/>
      <c r="J61" s="9"/>
      <c r="K61" s="8"/>
    </row>
    <row r="62" customFormat="false" ht="15" hidden="false" customHeight="false" outlineLevel="0" collapsed="false">
      <c r="B62" s="18"/>
      <c r="C62" s="19"/>
      <c r="D62" s="19"/>
      <c r="E62" s="19"/>
      <c r="F62" s="19"/>
      <c r="G62" s="19"/>
      <c r="H62" s="19"/>
      <c r="I62" s="19"/>
      <c r="J62" s="19"/>
      <c r="K62" s="20"/>
    </row>
  </sheetData>
  <sheetProtection sheet="false"/>
  <mergeCells count="1">
    <mergeCell ref="C3:J3"/>
  </mergeCells>
  <dataValidations count="6">
    <dataValidation allowBlank="true" error="Wert entstammt nicht aus der Liste" errorTitle="Fehler" operator="between" prompt="Wählen Sie die Gesamtlänge des Trägers per Dropdown-Liste aus" showDropDown="false" showErrorMessage="true" showInputMessage="true" sqref="H7" type="list">
      <formula1>M7:M10</formula1>
      <formula2>0</formula2>
    </dataValidation>
    <dataValidation allowBlank="true" error="Wert kleiner oder gleich 0" errorTitle="Fehler" operator="greaterThan" prompt="Geben Sie die Größe der gleichmäßigen Auflast (Bodenbelag) ein" showDropDown="false" showErrorMessage="true" showInputMessage="true" sqref="H9" type="decimal">
      <formula1>0</formula1>
      <formula2>0</formula2>
    </dataValidation>
    <dataValidation allowBlank="true" error="Negativer Wert" errorTitle="Fehler" operator="greaterThanOrEqual" prompt="Geben Sie die Größe der Einzellast an" showDropDown="false" showErrorMessage="true" showInputMessage="true" sqref="H15" type="decimal">
      <formula1>0</formula1>
      <formula2>0</formula2>
    </dataValidation>
    <dataValidation allowBlank="true" error="Wert außerhalb der Trägergrenzen" errorTitle="Fehler" operator="between" prompt="Geben Sie die Position der Einzellast zwischen 0 Meter (Anfang des Trägers) und der Gesamtlänge (Ende des Trägers) an" showDropDown="false" showErrorMessage="true" showInputMessage="true" sqref="H17" type="decimal">
      <formula1>0</formula1>
      <formula2>H7</formula2>
    </dataValidation>
    <dataValidation allowBlank="true" error="Wert außerhalb der Trägergrenzen" errorTitle="Fehler" operator="between" prompt="Geben Sie die Position der Einzellast zwischen 0 Meter (Anfang des Trägers) und der Gesamtlänge (Ende des Trägers) an" showDropDown="false" showErrorMessage="true" showInputMessage="true" sqref="H13" type="decimal">
      <formula1>0</formula1>
      <formula2>H7</formula2>
    </dataValidation>
    <dataValidation allowBlank="true" error="Negativer Wert" errorTitle="Fehler" operator="greaterThanOrEqual" prompt="Geben Sie die Größe der Einzellast an" showDropDown="false" showErrorMessage="true" showInputMessage="true" sqref="H11" type="decimal">
      <formula1>0</formula1>
      <formula2>0</formula2>
    </dataValidation>
  </dataValidations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60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2" hidden="false" style="1" width="11.4183673469388" collapsed="true"/>
    <col min="3" max="3" hidden="false" style="1" width="40.0" collapsed="true"/>
    <col min="4" max="1025" hidden="false" style="1" width="11.4183673469388" collapsed="true"/>
  </cols>
  <sheetData>
    <row r="1" customFormat="false" ht="15" hidden="false" customHeight="false" outlineLevel="0" collapsed="false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5"/>
      <c r="M1"/>
    </row>
    <row r="2" customFormat="false" ht="23.25" hidden="false" customHeight="false" outlineLevel="0" collapsed="false">
      <c r="A2" s="6"/>
      <c r="B2" s="9"/>
      <c r="C2" s="7" t="s">
        <v>28</v>
      </c>
      <c r="D2" s="7"/>
      <c r="E2" s="7"/>
      <c r="F2" s="7"/>
      <c r="G2" s="7"/>
      <c r="H2" s="7"/>
      <c r="I2" s="9"/>
      <c r="J2" s="9"/>
      <c r="K2" s="9"/>
      <c r="L2" s="8"/>
    </row>
    <row r="3" customFormat="false" ht="15" hidden="false" customHeight="false" outlineLevel="0" collapsed="false">
      <c r="A3" s="6"/>
      <c r="B3" s="9"/>
      <c r="C3" s="9"/>
      <c r="D3" s="9"/>
      <c r="E3" s="9"/>
      <c r="F3" s="9"/>
      <c r="G3" s="9"/>
      <c r="H3" s="9"/>
      <c r="I3" s="9"/>
      <c r="J3" s="9"/>
      <c r="K3" s="9"/>
      <c r="L3" s="8"/>
    </row>
    <row r="4" customFormat="false" ht="18.75" hidden="false" customHeight="false" outlineLevel="0" collapsed="false">
      <c r="A4" s="6"/>
      <c r="B4" s="9"/>
      <c r="C4" s="10" t="s">
        <v>1</v>
      </c>
      <c r="D4" s="9"/>
      <c r="E4" s="9"/>
      <c r="F4" s="9"/>
      <c r="G4" s="9"/>
      <c r="H4" s="9"/>
      <c r="I4" s="9"/>
      <c r="J4" s="9"/>
      <c r="K4" s="9"/>
      <c r="L4" s="8"/>
    </row>
    <row r="5" customFormat="false" ht="15.75" hidden="false" customHeight="false" outlineLevel="0" collapsed="false">
      <c r="A5" s="6"/>
      <c r="B5" s="3"/>
      <c r="C5" s="4"/>
      <c r="D5" s="4"/>
      <c r="E5" s="4"/>
      <c r="F5" s="4"/>
      <c r="G5" s="4"/>
      <c r="H5" s="4"/>
      <c r="I5" s="4"/>
      <c r="J5" s="4"/>
      <c r="K5" s="5"/>
      <c r="L5" s="8"/>
    </row>
    <row r="6" customFormat="false" ht="15.75" hidden="false" customHeight="false" outlineLevel="0" collapsed="false">
      <c r="A6" s="6"/>
      <c r="B6" s="6"/>
      <c r="C6" s="9" t="s">
        <v>29</v>
      </c>
      <c r="D6" s="9"/>
      <c r="E6" s="9"/>
      <c r="F6" s="9"/>
      <c r="G6" s="9"/>
      <c r="H6" s="12" t="s">
        <v>30</v>
      </c>
      <c r="I6" s="15" t="n">
        <v>35</v>
      </c>
      <c r="J6" s="9" t="s">
        <v>31</v>
      </c>
      <c r="K6" s="8"/>
      <c r="L6" s="8"/>
    </row>
    <row r="7" customFormat="false" ht="15.75" hidden="false" customHeight="false" outlineLevel="0" collapsed="false">
      <c r="A7" s="6"/>
      <c r="B7" s="6"/>
      <c r="C7" s="9"/>
      <c r="D7" s="9"/>
      <c r="E7" s="9"/>
      <c r="F7" s="9"/>
      <c r="G7" s="9"/>
      <c r="H7" s="12"/>
      <c r="I7" s="9"/>
      <c r="J7" s="9"/>
      <c r="K7" s="8"/>
      <c r="L7" s="8"/>
    </row>
    <row r="8" customFormat="false" ht="15.75" hidden="false" customHeight="false" outlineLevel="0" collapsed="false">
      <c r="A8" s="6"/>
      <c r="B8" s="6"/>
      <c r="C8" s="9" t="s">
        <v>32</v>
      </c>
      <c r="D8" s="9"/>
      <c r="E8" s="9"/>
      <c r="F8" s="9"/>
      <c r="G8" s="9"/>
      <c r="H8" s="12" t="s">
        <v>33</v>
      </c>
      <c r="I8" s="15" t="n">
        <v>40</v>
      </c>
      <c r="J8" s="9" t="s">
        <v>31</v>
      </c>
      <c r="K8" s="8"/>
      <c r="L8" s="8"/>
    </row>
    <row r="9" customFormat="false" ht="15.75" hidden="false" customHeight="false" outlineLevel="0" collapsed="false">
      <c r="A9" s="6"/>
      <c r="B9" s="6"/>
      <c r="C9" s="9"/>
      <c r="D9" s="9"/>
      <c r="E9" s="9"/>
      <c r="F9" s="9"/>
      <c r="G9" s="9"/>
      <c r="H9" s="12"/>
      <c r="I9" s="9"/>
      <c r="J9" s="9"/>
      <c r="K9" s="8"/>
      <c r="L9" s="8"/>
    </row>
    <row r="10" customFormat="false" ht="15.75" hidden="false" customHeight="false" outlineLevel="0" collapsed="false">
      <c r="A10" s="6"/>
      <c r="B10" s="6"/>
      <c r="C10" s="9" t="s">
        <v>34</v>
      </c>
      <c r="D10" s="9"/>
      <c r="E10" s="9"/>
      <c r="F10" s="9"/>
      <c r="G10" s="9"/>
      <c r="H10" s="12" t="s">
        <v>35</v>
      </c>
      <c r="I10" s="13" t="n">
        <v>1.5</v>
      </c>
      <c r="J10" s="9" t="s">
        <v>31</v>
      </c>
      <c r="K10" s="8"/>
      <c r="L10" s="8"/>
    </row>
    <row r="11" customFormat="false" ht="15.75" hidden="false" customHeight="false" outlineLevel="0" collapsed="false">
      <c r="A11" s="6"/>
      <c r="B11" s="6"/>
      <c r="C11" s="9"/>
      <c r="D11" s="9"/>
      <c r="E11" s="9"/>
      <c r="F11" s="9"/>
      <c r="G11" s="9"/>
      <c r="H11" s="12"/>
      <c r="I11" s="9"/>
      <c r="J11" s="9"/>
      <c r="K11" s="8"/>
      <c r="L11" s="8"/>
    </row>
    <row r="12" customFormat="false" ht="15.75" hidden="false" customHeight="false" outlineLevel="0" collapsed="false">
      <c r="A12" s="6"/>
      <c r="B12" s="6"/>
      <c r="C12" s="9" t="s">
        <v>36</v>
      </c>
      <c r="D12" s="9"/>
      <c r="E12" s="9"/>
      <c r="F12" s="9"/>
      <c r="G12" s="9"/>
      <c r="H12" s="12" t="s">
        <v>37</v>
      </c>
      <c r="I12" s="14" t="n">
        <v>1.8</v>
      </c>
      <c r="J12" s="9" t="s">
        <v>31</v>
      </c>
      <c r="K12" s="8"/>
      <c r="L12" s="8"/>
    </row>
    <row r="13" customFormat="false" ht="15.75" hidden="false" customHeight="false" outlineLevel="0" collapsed="false">
      <c r="A13" s="6"/>
      <c r="B13" s="6"/>
      <c r="C13" s="9"/>
      <c r="D13" s="9"/>
      <c r="E13" s="9"/>
      <c r="F13" s="9"/>
      <c r="G13" s="9"/>
      <c r="H13" s="12"/>
      <c r="I13" s="9"/>
      <c r="J13" s="9"/>
      <c r="K13" s="8"/>
      <c r="L13" s="8"/>
    </row>
    <row r="14" customFormat="false" ht="15.75" hidden="false" customHeight="false" outlineLevel="0" collapsed="false">
      <c r="A14" s="6"/>
      <c r="B14" s="6"/>
      <c r="C14" s="9" t="s">
        <v>38</v>
      </c>
      <c r="D14" s="9"/>
      <c r="E14" s="9"/>
      <c r="F14" s="9"/>
      <c r="G14" s="9"/>
      <c r="H14" s="12" t="s">
        <v>39</v>
      </c>
      <c r="I14" s="15" t="n">
        <v>7500</v>
      </c>
      <c r="J14" s="9" t="s">
        <v>40</v>
      </c>
      <c r="K14" s="8"/>
      <c r="L14" s="8"/>
    </row>
    <row r="15" customFormat="false" ht="15" hidden="false" customHeight="false" outlineLevel="0" collapsed="false">
      <c r="A15" s="6"/>
      <c r="B15" s="6"/>
      <c r="C15" s="9"/>
      <c r="D15" s="9"/>
      <c r="E15" s="9"/>
      <c r="F15" s="9"/>
      <c r="G15" s="9"/>
      <c r="H15" s="12"/>
      <c r="I15" s="23"/>
      <c r="J15" s="9"/>
      <c r="K15" s="8"/>
      <c r="L15" s="8"/>
    </row>
    <row r="16" customFormat="false" ht="15" hidden="false" customHeight="false" outlineLevel="0" collapsed="false">
      <c r="A16" s="6"/>
      <c r="B16" s="6"/>
      <c r="C16" s="16" t="s">
        <v>17</v>
      </c>
      <c r="D16" s="9"/>
      <c r="E16" s="9"/>
      <c r="F16" s="9"/>
      <c r="G16" s="9"/>
      <c r="H16" s="12"/>
      <c r="I16" s="23"/>
      <c r="J16" s="9"/>
      <c r="K16" s="8"/>
      <c r="L16" s="8"/>
    </row>
    <row r="17" customFormat="false" ht="15" hidden="false" customHeight="false" outlineLevel="0" collapsed="false">
      <c r="A17" s="6"/>
      <c r="B17" s="18"/>
      <c r="C17" s="19"/>
      <c r="D17" s="19"/>
      <c r="E17" s="19"/>
      <c r="F17" s="19"/>
      <c r="G17" s="19"/>
      <c r="H17" s="19"/>
      <c r="I17" s="19"/>
      <c r="J17" s="19"/>
      <c r="K17" s="20"/>
      <c r="L17" s="8"/>
    </row>
    <row r="18" customFormat="false" ht="15" hidden="false" customHeight="false" outlineLevel="0" collapsed="false">
      <c r="A18" s="6"/>
      <c r="B18" s="9"/>
      <c r="C18" s="9"/>
      <c r="D18" s="9"/>
      <c r="E18" s="9"/>
      <c r="F18" s="9"/>
      <c r="G18" s="9"/>
      <c r="H18" s="9"/>
      <c r="I18" s="9"/>
      <c r="J18" s="9"/>
      <c r="K18" s="9"/>
      <c r="L18" s="8"/>
    </row>
    <row r="19" customFormat="false" ht="18.75" hidden="false" customHeight="false" outlineLevel="0" collapsed="false">
      <c r="A19" s="6"/>
      <c r="B19" s="9"/>
      <c r="C19" s="10" t="s">
        <v>18</v>
      </c>
      <c r="D19" s="9"/>
      <c r="E19" s="9"/>
      <c r="F19" s="9"/>
      <c r="G19" s="9"/>
      <c r="H19" s="9"/>
      <c r="I19" s="9"/>
      <c r="J19" s="9"/>
      <c r="K19" s="9"/>
      <c r="L19" s="8"/>
    </row>
    <row r="20" customFormat="false" ht="15.75" hidden="false" customHeight="false" outlineLevel="0" collapsed="false">
      <c r="A20" s="6"/>
      <c r="B20" s="3"/>
      <c r="C20" s="4"/>
      <c r="D20" s="4"/>
      <c r="E20" s="4"/>
      <c r="F20" s="4"/>
      <c r="G20" s="4"/>
      <c r="H20" s="4"/>
      <c r="I20" s="4"/>
      <c r="J20" s="4"/>
      <c r="K20" s="5"/>
      <c r="L20" s="8"/>
    </row>
    <row r="21" customFormat="false" ht="15.75" hidden="false" customHeight="false" outlineLevel="0" collapsed="false">
      <c r="A21" s="6"/>
      <c r="B21" s="6"/>
      <c r="C21" s="9" t="s">
        <v>41</v>
      </c>
      <c r="D21" s="9"/>
      <c r="E21" s="9"/>
      <c r="F21" s="9"/>
      <c r="G21" s="9"/>
      <c r="H21" s="12" t="s">
        <v>42</v>
      </c>
      <c r="I21" s="21" t="n">
        <f aca="false">2*Flanschdicke*Breite+Stegdicke*(Höhe-2*Flanschdicke)</f>
        <v>191.1</v>
      </c>
      <c r="J21" s="9" t="s">
        <v>43</v>
      </c>
      <c r="K21" s="8"/>
      <c r="L21" s="8"/>
    </row>
    <row r="22" customFormat="false" ht="15.75" hidden="false" customHeight="false" outlineLevel="0" collapsed="false">
      <c r="A22" s="6"/>
      <c r="B22" s="6"/>
      <c r="C22" s="9"/>
      <c r="D22" s="9"/>
      <c r="E22" s="9"/>
      <c r="F22" s="9"/>
      <c r="G22" s="9"/>
      <c r="H22" s="12"/>
      <c r="I22" s="9"/>
      <c r="J22" s="9"/>
      <c r="K22" s="8"/>
      <c r="L22" s="8"/>
    </row>
    <row r="23" customFormat="false" ht="19.5" hidden="false" customHeight="false" outlineLevel="0" collapsed="false">
      <c r="A23" s="6"/>
      <c r="B23" s="6"/>
      <c r="C23" s="9" t="s">
        <v>44</v>
      </c>
      <c r="D23" s="9"/>
      <c r="E23" s="9"/>
      <c r="F23" s="9"/>
      <c r="G23" s="9"/>
      <c r="H23" s="12" t="s">
        <v>45</v>
      </c>
      <c r="I23" s="21" t="n">
        <f aca="false">(Breite*Höhe^3-(Breite-Stegdicke)*(Höhe-2*Flanschdicke)^3)/12</f>
        <v>43589.413</v>
      </c>
      <c r="J23" s="9" t="s">
        <v>46</v>
      </c>
      <c r="K23" s="8"/>
      <c r="L23" s="8"/>
    </row>
    <row r="24" customFormat="false" ht="15.75" hidden="false" customHeight="false" outlineLevel="0" collapsed="false">
      <c r="A24" s="6"/>
      <c r="B24" s="6"/>
      <c r="C24" s="9"/>
      <c r="D24" s="9"/>
      <c r="E24" s="9"/>
      <c r="F24" s="9"/>
      <c r="G24" s="9"/>
      <c r="H24" s="12"/>
      <c r="I24" s="9"/>
      <c r="J24" s="9"/>
      <c r="K24" s="8"/>
      <c r="L24" s="8"/>
    </row>
    <row r="25" customFormat="false" ht="18.75" hidden="false" customHeight="false" outlineLevel="0" collapsed="false">
      <c r="A25" s="6"/>
      <c r="B25" s="6"/>
      <c r="C25" s="9" t="s">
        <v>47</v>
      </c>
      <c r="D25" s="9"/>
      <c r="E25" s="9"/>
      <c r="F25" s="9"/>
      <c r="G25" s="9"/>
      <c r="H25" s="12" t="s">
        <v>48</v>
      </c>
      <c r="I25" s="21" t="n">
        <f aca="false">Querschnitt/1000*Wichte</f>
        <v>1433.25</v>
      </c>
      <c r="J25" s="9" t="s">
        <v>7</v>
      </c>
      <c r="K25" s="8"/>
      <c r="L25" s="8"/>
    </row>
    <row r="26" customFormat="false" ht="15" hidden="false" customHeight="false" outlineLevel="0" collapsed="false">
      <c r="A26" s="6"/>
      <c r="B26" s="18"/>
      <c r="C26" s="19"/>
      <c r="D26" s="19"/>
      <c r="E26" s="19"/>
      <c r="F26" s="19"/>
      <c r="G26" s="19"/>
      <c r="H26" s="19"/>
      <c r="I26" s="19"/>
      <c r="J26" s="19"/>
      <c r="K26" s="20"/>
      <c r="L26" s="8"/>
    </row>
    <row r="27" customFormat="false" ht="15" hidden="false" customHeight="false" outlineLevel="0" collapsed="false">
      <c r="A27" s="6"/>
      <c r="B27" s="9"/>
      <c r="C27" s="9"/>
      <c r="D27" s="9"/>
      <c r="E27" s="9"/>
      <c r="F27" s="9"/>
      <c r="G27" s="9"/>
      <c r="H27" s="9"/>
      <c r="I27" s="9"/>
      <c r="J27" s="9"/>
      <c r="K27" s="9"/>
      <c r="L27" s="8"/>
    </row>
    <row r="28" customFormat="false" ht="15" hidden="false" customHeight="false" outlineLevel="0" collapsed="false">
      <c r="A28" s="6"/>
      <c r="B28" s="9"/>
      <c r="C28" s="9" t="s">
        <v>49</v>
      </c>
      <c r="D28" s="9"/>
      <c r="E28" s="9"/>
      <c r="F28" s="9"/>
      <c r="G28" s="9"/>
      <c r="H28" s="9"/>
      <c r="I28" s="9"/>
      <c r="J28" s="9"/>
      <c r="K28" s="9"/>
      <c r="L28" s="8"/>
    </row>
    <row r="29" customFormat="false" ht="15" hidden="false" customHeight="false" outlineLevel="0" collapsed="false">
      <c r="A29" s="6"/>
      <c r="B29" s="9"/>
      <c r="C29" s="9"/>
      <c r="D29" s="9"/>
      <c r="E29" s="9"/>
      <c r="F29" s="9"/>
      <c r="G29" s="9"/>
      <c r="H29" s="9"/>
      <c r="I29" s="9"/>
      <c r="J29" s="9"/>
      <c r="K29" s="9"/>
      <c r="L29" s="8"/>
    </row>
    <row r="30" customFormat="false" ht="15" hidden="false" customHeight="false" outlineLevel="0" collapsed="false">
      <c r="A30" s="6"/>
      <c r="B30" s="9"/>
      <c r="C30" s="9"/>
      <c r="D30" s="9"/>
      <c r="E30" s="9"/>
      <c r="F30" s="9"/>
      <c r="G30" s="9"/>
      <c r="H30" s="9"/>
      <c r="I30" s="9"/>
      <c r="J30" s="9"/>
      <c r="K30" s="9"/>
      <c r="L30" s="8"/>
    </row>
    <row r="31" customFormat="false" ht="15" hidden="false" customHeight="false" outlineLevel="0" collapsed="false">
      <c r="A31" s="6"/>
      <c r="B31" s="9"/>
      <c r="C31" s="9"/>
      <c r="D31" s="9"/>
      <c r="E31" s="9"/>
      <c r="F31" s="9"/>
      <c r="G31" s="9"/>
      <c r="H31" s="9"/>
      <c r="I31" s="9"/>
      <c r="J31" s="9"/>
      <c r="K31" s="9"/>
      <c r="L31" s="8"/>
    </row>
    <row r="32" customFormat="false" ht="15" hidden="false" customHeight="false" outlineLevel="0" collapsed="false">
      <c r="A32" s="6"/>
      <c r="B32" s="9"/>
      <c r="C32" s="9"/>
      <c r="D32" s="9"/>
      <c r="E32" s="9"/>
      <c r="F32" s="9"/>
      <c r="G32" s="9"/>
      <c r="H32" s="9"/>
      <c r="I32" s="9"/>
      <c r="J32" s="9"/>
      <c r="K32" s="9"/>
      <c r="L32" s="8"/>
    </row>
    <row r="33" customFormat="false" ht="15" hidden="false" customHeight="false" outlineLevel="0" collapsed="false">
      <c r="A33" s="6"/>
      <c r="B33" s="9"/>
      <c r="C33" s="9"/>
      <c r="D33" s="9"/>
      <c r="E33" s="9"/>
      <c r="F33" s="9"/>
      <c r="G33" s="9"/>
      <c r="H33" s="9"/>
      <c r="I33" s="9"/>
      <c r="J33" s="9"/>
      <c r="K33" s="9"/>
      <c r="L33" s="8"/>
    </row>
    <row r="34" customFormat="false" ht="15" hidden="false" customHeight="false" outlineLevel="0" collapsed="false">
      <c r="A34" s="6"/>
      <c r="B34" s="9"/>
      <c r="C34" s="9"/>
      <c r="D34" s="9"/>
      <c r="E34" s="9"/>
      <c r="F34" s="9"/>
      <c r="G34" s="9"/>
      <c r="H34" s="9"/>
      <c r="I34" s="9"/>
      <c r="J34" s="9"/>
      <c r="K34" s="9"/>
      <c r="L34" s="8"/>
    </row>
    <row r="35" customFormat="false" ht="15" hidden="false" customHeight="false" outlineLevel="0" collapsed="false">
      <c r="A35" s="6"/>
      <c r="B35" s="9"/>
      <c r="C35" s="9"/>
      <c r="D35" s="9"/>
      <c r="E35" s="9"/>
      <c r="F35" s="9"/>
      <c r="G35" s="9"/>
      <c r="H35" s="9"/>
      <c r="I35" s="9"/>
      <c r="J35" s="9"/>
      <c r="K35" s="9"/>
      <c r="L35" s="8"/>
    </row>
    <row r="36" customFormat="false" ht="15" hidden="false" customHeight="false" outlineLevel="0" collapsed="false">
      <c r="A36" s="6"/>
      <c r="B36" s="9"/>
      <c r="C36" s="9"/>
      <c r="D36" s="9"/>
      <c r="E36" s="9"/>
      <c r="F36" s="9"/>
      <c r="G36" s="9"/>
      <c r="H36" s="9"/>
      <c r="I36" s="9"/>
      <c r="J36" s="9"/>
      <c r="K36" s="9"/>
      <c r="L36" s="8"/>
    </row>
    <row r="37" customFormat="false" ht="15" hidden="false" customHeight="false" outlineLevel="0" collapsed="false">
      <c r="A37" s="6"/>
      <c r="B37" s="9"/>
      <c r="C37" s="9"/>
      <c r="D37" s="9"/>
      <c r="E37" s="9"/>
      <c r="F37" s="9"/>
      <c r="G37" s="9"/>
      <c r="H37" s="9"/>
      <c r="I37" s="9"/>
      <c r="J37" s="9"/>
      <c r="K37" s="9"/>
      <c r="L37" s="8"/>
    </row>
    <row r="38" customFormat="false" ht="15" hidden="false" customHeight="false" outlineLevel="0" collapsed="false">
      <c r="A38" s="6"/>
      <c r="B38" s="9"/>
      <c r="C38" s="9"/>
      <c r="D38" s="9"/>
      <c r="E38" s="9"/>
      <c r="F38" s="9"/>
      <c r="G38" s="9"/>
      <c r="H38" s="9"/>
      <c r="I38" s="9"/>
      <c r="J38" s="9"/>
      <c r="K38" s="9"/>
      <c r="L38" s="8"/>
    </row>
    <row r="39" customFormat="false" ht="15" hidden="false" customHeight="false" outlineLevel="0" collapsed="false">
      <c r="A39" s="6"/>
      <c r="B39" s="9"/>
      <c r="C39" s="9"/>
      <c r="D39" s="9"/>
      <c r="E39" s="9"/>
      <c r="F39" s="9"/>
      <c r="G39" s="9"/>
      <c r="H39" s="9"/>
      <c r="I39" s="9"/>
      <c r="J39" s="9"/>
      <c r="K39" s="9"/>
      <c r="L39" s="8"/>
    </row>
    <row r="40" customFormat="false" ht="15" hidden="false" customHeight="false" outlineLevel="0" collapsed="false">
      <c r="A40" s="6"/>
      <c r="B40" s="9"/>
      <c r="C40" s="9"/>
      <c r="D40" s="9"/>
      <c r="E40" s="9"/>
      <c r="F40" s="9"/>
      <c r="G40" s="9"/>
      <c r="H40" s="9"/>
      <c r="I40" s="9"/>
      <c r="J40" s="9"/>
      <c r="K40" s="9"/>
      <c r="L40" s="8"/>
    </row>
    <row r="41" customFormat="false" ht="15" hidden="false" customHeight="false" outlineLevel="0" collapsed="false">
      <c r="A41" s="6"/>
      <c r="B41" s="9"/>
      <c r="C41" s="9"/>
      <c r="D41" s="9"/>
      <c r="E41" s="9"/>
      <c r="F41" s="9"/>
      <c r="G41" s="9"/>
      <c r="H41" s="9"/>
      <c r="I41" s="9"/>
      <c r="J41" s="9"/>
      <c r="K41" s="9"/>
      <c r="L41" s="8"/>
    </row>
    <row r="42" customFormat="false" ht="15" hidden="false" customHeight="false" outlineLevel="0" collapsed="false">
      <c r="A42" s="6"/>
      <c r="B42" s="9"/>
      <c r="C42" s="9"/>
      <c r="D42" s="9"/>
      <c r="E42" s="9"/>
      <c r="F42" s="9"/>
      <c r="G42" s="9"/>
      <c r="H42" s="9"/>
      <c r="I42" s="9"/>
      <c r="J42" s="9"/>
      <c r="K42" s="9"/>
      <c r="L42" s="8"/>
    </row>
    <row r="43" customFormat="false" ht="15" hidden="false" customHeight="false" outlineLevel="0" collapsed="false">
      <c r="A43" s="6"/>
      <c r="B43" s="9"/>
      <c r="C43" s="9"/>
      <c r="D43" s="9"/>
      <c r="E43" s="9"/>
      <c r="F43" s="9"/>
      <c r="G43" s="9"/>
      <c r="H43" s="9"/>
      <c r="I43" s="9"/>
      <c r="J43" s="9"/>
      <c r="K43" s="9"/>
      <c r="L43" s="8"/>
    </row>
    <row r="44" customFormat="false" ht="15" hidden="false" customHeight="false" outlineLevel="0" collapsed="false">
      <c r="A44" s="6"/>
      <c r="B44" s="9"/>
      <c r="C44" s="9"/>
      <c r="D44" s="9"/>
      <c r="E44" s="9"/>
      <c r="F44" s="9"/>
      <c r="G44" s="9"/>
      <c r="H44" s="9"/>
      <c r="I44" s="9"/>
      <c r="J44" s="9"/>
      <c r="K44" s="9"/>
      <c r="L44" s="8"/>
    </row>
    <row r="45" customFormat="false" ht="15" hidden="false" customHeight="false" outlineLevel="0" collapsed="false">
      <c r="A45" s="6"/>
      <c r="B45" s="9"/>
      <c r="C45" s="9"/>
      <c r="D45" s="9"/>
      <c r="E45" s="9"/>
      <c r="F45" s="9"/>
      <c r="G45" s="9"/>
      <c r="H45" s="9"/>
      <c r="I45" s="9"/>
      <c r="J45" s="9"/>
      <c r="K45" s="9"/>
      <c r="L45" s="8"/>
    </row>
    <row r="46" customFormat="false" ht="15" hidden="false" customHeight="false" outlineLevel="0" collapsed="false">
      <c r="A46" s="6"/>
      <c r="B46" s="9"/>
      <c r="C46" s="9"/>
      <c r="D46" s="9"/>
      <c r="E46" s="9"/>
      <c r="F46" s="9"/>
      <c r="G46" s="9"/>
      <c r="H46" s="9"/>
      <c r="I46" s="9"/>
      <c r="J46" s="9"/>
      <c r="K46" s="9"/>
      <c r="L46" s="8"/>
    </row>
    <row r="47" customFormat="false" ht="15" hidden="false" customHeight="false" outlineLevel="0" collapsed="false">
      <c r="A47" s="6"/>
      <c r="B47" s="9"/>
      <c r="C47" s="9"/>
      <c r="D47" s="9"/>
      <c r="E47" s="9"/>
      <c r="F47" s="9"/>
      <c r="G47" s="9"/>
      <c r="H47" s="9"/>
      <c r="I47" s="9"/>
      <c r="J47" s="9"/>
      <c r="K47" s="9"/>
      <c r="L47" s="8"/>
    </row>
    <row r="48" customFormat="false" ht="15" hidden="false" customHeight="false" outlineLevel="0" collapsed="false">
      <c r="A48" s="6"/>
      <c r="B48" s="9"/>
      <c r="C48" s="9"/>
      <c r="D48" s="9"/>
      <c r="E48" s="9"/>
      <c r="F48" s="9"/>
      <c r="G48" s="9"/>
      <c r="H48" s="9"/>
      <c r="I48" s="9"/>
      <c r="J48" s="9"/>
      <c r="K48" s="9"/>
      <c r="L48" s="8"/>
    </row>
    <row r="49" customFormat="false" ht="15" hidden="false" customHeight="false" outlineLevel="0" collapsed="false">
      <c r="A49" s="6"/>
      <c r="B49" s="9"/>
      <c r="C49" s="9"/>
      <c r="D49" s="9"/>
      <c r="E49" s="9"/>
      <c r="F49" s="9"/>
      <c r="G49" s="9"/>
      <c r="H49" s="9"/>
      <c r="I49" s="9"/>
      <c r="J49" s="9"/>
      <c r="K49" s="9"/>
      <c r="L49" s="8"/>
    </row>
    <row r="50" customFormat="false" ht="15" hidden="false" customHeight="false" outlineLevel="0" collapsed="false">
      <c r="A50" s="6"/>
      <c r="B50" s="9"/>
      <c r="C50" s="9"/>
      <c r="D50" s="9"/>
      <c r="E50" s="9"/>
      <c r="F50" s="9"/>
      <c r="G50" s="9"/>
      <c r="H50" s="9"/>
      <c r="I50" s="9"/>
      <c r="J50" s="9"/>
      <c r="K50" s="9"/>
      <c r="L50" s="8"/>
    </row>
    <row r="51" customFormat="false" ht="15" hidden="false" customHeight="false" outlineLevel="0" collapsed="false">
      <c r="A51" s="6"/>
      <c r="B51" s="9"/>
      <c r="C51" s="9"/>
      <c r="D51" s="9"/>
      <c r="E51" s="9"/>
      <c r="F51" s="9"/>
      <c r="G51" s="9"/>
      <c r="H51" s="9"/>
      <c r="I51" s="9"/>
      <c r="J51" s="9"/>
      <c r="K51" s="9"/>
      <c r="L51" s="8"/>
    </row>
    <row r="52" customFormat="false" ht="15" hidden="false" customHeight="false" outlineLevel="0" collapsed="false">
      <c r="A52" s="6"/>
      <c r="B52" s="9"/>
      <c r="C52" s="9"/>
      <c r="D52" s="9"/>
      <c r="E52" s="9"/>
      <c r="F52" s="9"/>
      <c r="G52" s="9"/>
      <c r="H52" s="9"/>
      <c r="I52" s="9"/>
      <c r="J52" s="9"/>
      <c r="K52" s="9"/>
      <c r="L52" s="8"/>
    </row>
    <row r="53" customFormat="false" ht="15" hidden="false" customHeight="false" outlineLevel="0" collapsed="false">
      <c r="A53" s="6"/>
      <c r="B53" s="9"/>
      <c r="C53" s="9"/>
      <c r="D53" s="9"/>
      <c r="E53" s="9"/>
      <c r="F53" s="9"/>
      <c r="G53" s="9"/>
      <c r="H53" s="9"/>
      <c r="I53" s="9"/>
      <c r="J53" s="9"/>
      <c r="K53" s="9"/>
      <c r="L53" s="8"/>
    </row>
    <row r="54" customFormat="false" ht="15" hidden="false" customHeight="false" outlineLevel="0" collapsed="false">
      <c r="A54" s="6"/>
      <c r="B54" s="9"/>
      <c r="C54" s="9"/>
      <c r="D54" s="9"/>
      <c r="E54" s="9"/>
      <c r="F54" s="9"/>
      <c r="G54" s="9"/>
      <c r="H54" s="9"/>
      <c r="I54" s="9"/>
      <c r="J54" s="9"/>
      <c r="K54" s="9"/>
      <c r="L54" s="8"/>
    </row>
    <row r="55" customFormat="false" ht="15" hidden="false" customHeight="false" outlineLevel="0" collapsed="false">
      <c r="A55" s="6"/>
      <c r="B55" s="9"/>
      <c r="C55" s="9"/>
      <c r="D55" s="9"/>
      <c r="E55" s="9"/>
      <c r="F55" s="9"/>
      <c r="G55" s="9"/>
      <c r="H55" s="9"/>
      <c r="I55" s="9"/>
      <c r="J55" s="9"/>
      <c r="K55" s="9"/>
      <c r="L55" s="8"/>
    </row>
    <row r="56" customFormat="false" ht="15" hidden="false" customHeight="false" outlineLevel="0" collapsed="false">
      <c r="A56" s="6"/>
      <c r="B56" s="9"/>
      <c r="C56" s="9"/>
      <c r="D56" s="9"/>
      <c r="E56" s="9"/>
      <c r="F56" s="9"/>
      <c r="G56" s="9"/>
      <c r="H56" s="9"/>
      <c r="I56" s="9"/>
      <c r="J56" s="9"/>
      <c r="K56" s="9"/>
      <c r="L56" s="8"/>
    </row>
    <row r="57" customFormat="false" ht="15" hidden="false" customHeight="false" outlineLevel="0" collapsed="false">
      <c r="A57" s="6"/>
      <c r="B57" s="9"/>
      <c r="C57" s="9"/>
      <c r="D57" s="9"/>
      <c r="E57" s="9"/>
      <c r="F57" s="9"/>
      <c r="G57" s="9"/>
      <c r="H57" s="9"/>
      <c r="I57" s="9"/>
      <c r="J57" s="9"/>
      <c r="K57" s="9"/>
      <c r="L57" s="8"/>
    </row>
    <row r="58" customFormat="false" ht="15" hidden="false" customHeight="false" outlineLevel="0" collapsed="false">
      <c r="A58" s="6"/>
      <c r="B58" s="9"/>
      <c r="C58" s="9"/>
      <c r="D58" s="9"/>
      <c r="E58" s="9"/>
      <c r="F58" s="9"/>
      <c r="G58" s="9"/>
      <c r="H58" s="9"/>
      <c r="I58" s="9"/>
      <c r="J58" s="9"/>
      <c r="K58" s="9"/>
      <c r="L58" s="8"/>
    </row>
    <row r="59" customFormat="false" ht="15" hidden="false" customHeight="false" outlineLevel="0" collapsed="false">
      <c r="A59" s="6"/>
      <c r="B59" s="9"/>
      <c r="C59" s="9"/>
      <c r="D59" s="9"/>
      <c r="E59" s="9"/>
      <c r="F59" s="9"/>
      <c r="G59" s="9"/>
      <c r="H59" s="9"/>
      <c r="I59" s="9"/>
      <c r="J59" s="9"/>
      <c r="K59" s="9"/>
      <c r="L59" s="8"/>
    </row>
    <row r="60" customFormat="false" ht="15" hidden="false" customHeight="false" outlineLevel="0" collapsed="false">
      <c r="A60" s="18"/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20"/>
    </row>
  </sheetData>
  <sheetProtection sheet="false"/>
  <mergeCells count="1">
    <mergeCell ref="C2:H2"/>
  </mergeCells>
  <dataValidations count="5">
    <dataValidation allowBlank="true" error="Wert kleiner oder gleich 0" errorTitle="Fehler" operator="greaterThan" prompt="Geben Sie die Höhe des Trägers an" showDropDown="false" showErrorMessage="true" showInputMessage="true" sqref="I6" type="decimal">
      <formula1>0</formula1>
      <formula2>0</formula2>
    </dataValidation>
    <dataValidation allowBlank="true" error="Wert kleiner oder gleich 0" errorTitle="Fehler" operator="greaterThan" prompt="Geben Sie die Breite des Trägers an" showDropDown="false" showErrorMessage="true" showInputMessage="true" sqref="I8" type="decimal">
      <formula1>0</formula1>
      <formula2>0</formula2>
    </dataValidation>
    <dataValidation allowBlank="true" error="Wert negativ oder größer als die Breite des Trägers" errorTitle="Fehler" operator="between" prompt="Geben Sie die Stegdicke des Trägers an" showDropDown="false" showErrorMessage="true" showInputMessage="true" sqref="I10" type="decimal">
      <formula1>0</formula1>
      <formula2>I8</formula2>
    </dataValidation>
    <dataValidation allowBlank="true" error="Flanschdicke negativ oder größer als die halbe Höhe" errorTitle="Fehler" operator="between" prompt="Geben Sie die Flanschdicke des Trägers an" showDropDown="false" showErrorMessage="true" showInputMessage="true" sqref="I12" type="decimal">
      <formula1>0</formula1>
      <formula2>I6/2</formula2>
    </dataValidation>
    <dataValidation allowBlank="true" error="Wert negativ oder gleich 0" errorTitle="Fehler" operator="greaterThan" prompt="Geben Sie die Wichte des Trägermaterials an" showDropDown="false" showErrorMessage="true" showInputMessage="true" sqref="I14" type="decimal">
      <formula1>0</formula1>
      <formula2>0</formula2>
    </dataValidation>
  </dataValidations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O78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1" hidden="false" style="1" width="11.4183673469388" collapsed="true"/>
    <col min="2" max="3" hidden="false" style="1" width="13.0051020408163" collapsed="true"/>
    <col min="4" max="4" hidden="false" style="1" width="12.5714285714286" collapsed="true"/>
    <col min="5" max="5" hidden="false" style="1" width="11.4183673469388" collapsed="true"/>
    <col min="6" max="6" hidden="false" style="1" width="16.8571428571429" collapsed="true"/>
    <col min="7" max="7" hidden="false" style="1" width="13.7040816326531" collapsed="true"/>
    <col min="8" max="8" hidden="false" style="1" width="13.8571428571429" collapsed="true"/>
    <col min="9" max="9" hidden="false" style="1" width="11.4183673469388" collapsed="true"/>
    <col min="10" max="10" hidden="false" style="1" width="11.5204081632653" collapsed="true"/>
    <col min="11" max="1025" hidden="false" style="1" width="11.4183673469388" collapsed="true"/>
  </cols>
  <sheetData>
    <row r="1" s="2" customFormat="true" ht="15" hidden="false" customHeight="false" outlineLevel="0" collapsed="false"/>
    <row r="2" s="2" customFormat="true" ht="33" hidden="false" customHeight="false" outlineLevel="0" collapsed="false">
      <c r="A2" s="24"/>
      <c r="B2" s="25" t="s">
        <v>50</v>
      </c>
      <c r="C2" s="25" t="s">
        <v>51</v>
      </c>
      <c r="D2" s="25" t="s">
        <v>52</v>
      </c>
      <c r="E2" s="24"/>
      <c r="F2" s="25" t="s">
        <v>53</v>
      </c>
      <c r="G2" s="25" t="s">
        <v>54</v>
      </c>
      <c r="H2" s="25" t="s">
        <v>55</v>
      </c>
      <c r="I2" s="24"/>
      <c r="J2" s="24"/>
      <c r="K2" s="24"/>
      <c r="L2" s="24"/>
      <c r="M2" s="24"/>
      <c r="N2" s="24"/>
      <c r="O2" s="24"/>
      <c r="P2"/>
    </row>
    <row r="3" s="26" customFormat="true" ht="15" hidden="false" customHeight="false" outlineLevel="0" collapsed="false">
      <c r="B3" s="27" t="s">
        <v>4</v>
      </c>
      <c r="C3" s="27" t="s">
        <v>4</v>
      </c>
      <c r="D3" s="27" t="s">
        <v>4</v>
      </c>
      <c r="F3" s="27" t="s">
        <v>7</v>
      </c>
      <c r="G3" s="27" t="s">
        <v>10</v>
      </c>
      <c r="H3" s="27" t="s">
        <v>10</v>
      </c>
    </row>
    <row r="4" customFormat="false" ht="15" hidden="false" customHeight="false" outlineLevel="0" collapsed="false">
      <c r="B4" s="28" t="n">
        <f aca="false">Ergebnisse!H13</f>
        <v>7</v>
      </c>
      <c r="C4" s="28" t="n">
        <f aca="false">Ergebnisse!H17</f>
        <v>10.4</v>
      </c>
      <c r="D4" s="28" t="n">
        <f aca="false">L</f>
        <v>10.5</v>
      </c>
      <c r="F4" s="28" t="n">
        <f aca="false">ROUND(Auflast+Gewicht,-1)</f>
        <v>4430</v>
      </c>
      <c r="G4" s="28" t="n">
        <f aca="false">Last1</f>
        <v>600</v>
      </c>
      <c r="H4" s="28" t="n">
        <f aca="false">Ergebnisse!H15</f>
        <v>50000</v>
      </c>
      <c r="I4" s="2"/>
      <c r="J4" s="2"/>
    </row>
    <row r="5" customFormat="false" ht="15" hidden="false" customHeight="false" outlineLevel="0" collapsed="false">
      <c r="B5" s="2"/>
      <c r="C5" s="2"/>
      <c r="D5" s="2"/>
      <c r="F5" s="2"/>
      <c r="G5" s="2"/>
      <c r="H5" s="2"/>
      <c r="I5" s="2"/>
      <c r="J5" s="2"/>
    </row>
    <row r="6" customFormat="false" ht="18" hidden="false" customHeight="false" outlineLevel="0" collapsed="false">
      <c r="B6" s="29" t="s">
        <v>56</v>
      </c>
      <c r="C6" s="29" t="s">
        <v>57</v>
      </c>
      <c r="D6" s="29" t="s">
        <v>58</v>
      </c>
      <c r="F6" s="29" t="s">
        <v>59</v>
      </c>
      <c r="G6" s="29" t="s">
        <v>60</v>
      </c>
      <c r="H6" s="29" t="s">
        <v>61</v>
      </c>
      <c r="I6" s="29" t="s">
        <v>62</v>
      </c>
      <c r="J6" s="29" t="s">
        <v>56</v>
      </c>
    </row>
    <row r="7" customFormat="false" ht="15" hidden="false" customHeight="false" outlineLevel="0" collapsed="false">
      <c r="B7" s="27" t="s">
        <v>4</v>
      </c>
      <c r="C7" s="27" t="s">
        <v>4</v>
      </c>
      <c r="D7" s="27" t="s">
        <v>4</v>
      </c>
      <c r="F7" s="27" t="s">
        <v>7</v>
      </c>
      <c r="G7" s="27" t="s">
        <v>7</v>
      </c>
      <c r="H7" s="27" t="s">
        <v>7</v>
      </c>
      <c r="I7" s="27" t="s">
        <v>7</v>
      </c>
      <c r="J7" s="27" t="s">
        <v>4</v>
      </c>
    </row>
    <row r="8" customFormat="false" ht="15" hidden="false" customHeight="false" outlineLevel="0" collapsed="false">
      <c r="B8" s="30" t="n">
        <v>0</v>
      </c>
      <c r="C8" s="30" t="n">
        <f aca="false">B8/L</f>
        <v>0</v>
      </c>
      <c r="D8" s="30" t="n">
        <f aca="false">(L-B8)/L</f>
        <v>1</v>
      </c>
      <c r="F8" s="31" t="n">
        <f aca="false">C8*D8/2*(Auflast+Gewicht)*L*L</f>
        <v>0</v>
      </c>
      <c r="G8" s="31" t="n">
        <f aca="false">IF(B8&lt;=$B$4,C8*(L-$B$4)*$G$4,D8*$B$4*$G$4)</f>
        <v>0</v>
      </c>
      <c r="H8" s="31" t="n">
        <f aca="false">IF(B8&lt;=$C$4,C8*(L-$C$4)*$H$4,D8*$C$4*$H$4)</f>
        <v>0</v>
      </c>
      <c r="I8" s="31" t="n">
        <f aca="false">SUM(F8:H8)</f>
        <v>0</v>
      </c>
      <c r="J8" s="30" t="n">
        <v>0</v>
      </c>
    </row>
    <row r="9" customFormat="false" ht="15" hidden="false" customHeight="false" outlineLevel="0" collapsed="false">
      <c r="B9" s="30" t="n">
        <f aca="false">B8+$B$78/70</f>
        <v>0.15</v>
      </c>
      <c r="C9" s="30" t="n">
        <f aca="false">B9/L</f>
        <v>0.0142857142857143</v>
      </c>
      <c r="D9" s="30" t="n">
        <f aca="false">(L-B9)/L</f>
        <v>0.985714285714286</v>
      </c>
      <c r="F9" s="31" t="n">
        <f aca="false">C9*D9/2*(Auflast+Gewicht)*L*L</f>
        <v>3441.3103125</v>
      </c>
      <c r="G9" s="31" t="n">
        <f aca="false">IF(B9&lt;=$B$4,C9*(L-$B$4)*$G$4,D9*$B$4*$G$4)</f>
        <v>30</v>
      </c>
      <c r="H9" s="31" t="n">
        <f aca="false">IF(B9&lt;=$C$4,C9*(L-$C$4)*$H$4,D9*$C$4*$H$4)</f>
        <v>71.4285714285712</v>
      </c>
      <c r="I9" s="31" t="n">
        <f aca="false">SUM(F9:H9)</f>
        <v>3542.73888392857</v>
      </c>
      <c r="J9" s="30" t="n">
        <f aca="false">J8+$B$78/70</f>
        <v>0.15</v>
      </c>
    </row>
    <row r="10" customFormat="false" ht="15" hidden="false" customHeight="false" outlineLevel="0" collapsed="false">
      <c r="B10" s="30" t="n">
        <f aca="false">B9+$B$78/70</f>
        <v>0.3</v>
      </c>
      <c r="C10" s="30" t="n">
        <f aca="false">B10/L</f>
        <v>0.0285714285714286</v>
      </c>
      <c r="D10" s="30" t="n">
        <f aca="false">(L-B10)/L</f>
        <v>0.971428571428571</v>
      </c>
      <c r="F10" s="31" t="n">
        <f aca="false">C10*D10/2*(Auflast+Gewicht)*L*L</f>
        <v>6782.8725</v>
      </c>
      <c r="G10" s="31" t="n">
        <f aca="false">IF(B10&lt;=$B$4,C10*(L-$B$4)*$G$4,D10*$B$4*$G$4)</f>
        <v>60</v>
      </c>
      <c r="H10" s="31" t="n">
        <f aca="false">IF(B10&lt;=$C$4,C10*(L-$C$4)*$H$4,D10*$C$4*$H$4)</f>
        <v>142.857142857142</v>
      </c>
      <c r="I10" s="31" t="n">
        <f aca="false">SUM(F10:H10)</f>
        <v>6985.72964285714</v>
      </c>
      <c r="J10" s="30" t="n">
        <f aca="false">J9+$B$78/70</f>
        <v>0.3</v>
      </c>
    </row>
    <row r="11" customFormat="false" ht="15" hidden="false" customHeight="false" outlineLevel="0" collapsed="false">
      <c r="B11" s="30" t="n">
        <f aca="false">B10+$B$78/70</f>
        <v>0.45</v>
      </c>
      <c r="C11" s="30" t="n">
        <f aca="false">B11/L</f>
        <v>0.0428571428571429</v>
      </c>
      <c r="D11" s="30" t="n">
        <f aca="false">(L-B11)/L</f>
        <v>0.957142857142857</v>
      </c>
      <c r="F11" s="31" t="n">
        <f aca="false">C11*D11/2*(Auflast+Gewicht)*L*L</f>
        <v>10024.6865625</v>
      </c>
      <c r="G11" s="31" t="n">
        <f aca="false">IF(B11&lt;=$B$4,C11*(L-$B$4)*$G$4,D11*$B$4*$G$4)</f>
        <v>90</v>
      </c>
      <c r="H11" s="31" t="n">
        <f aca="false">IF(B11&lt;=$C$4,C11*(L-$C$4)*$H$4,D11*$C$4*$H$4)</f>
        <v>214.285714285713</v>
      </c>
      <c r="I11" s="31" t="n">
        <f aca="false">SUM(F11:H11)</f>
        <v>10328.9722767857</v>
      </c>
      <c r="J11" s="30" t="n">
        <f aca="false">J10+$B$78/70</f>
        <v>0.45</v>
      </c>
    </row>
    <row r="12" customFormat="false" ht="15" hidden="false" customHeight="false" outlineLevel="0" collapsed="false">
      <c r="B12" s="30" t="n">
        <f aca="false">B11+$B$78/70</f>
        <v>0.6</v>
      </c>
      <c r="C12" s="30" t="n">
        <f aca="false">B12/L</f>
        <v>0.0571428571428571</v>
      </c>
      <c r="D12" s="30" t="n">
        <f aca="false">(L-B12)/L</f>
        <v>0.942857142857143</v>
      </c>
      <c r="F12" s="31" t="n">
        <f aca="false">C12*D12/2*(Auflast+Gewicht)*L*L</f>
        <v>13166.7525</v>
      </c>
      <c r="G12" s="31" t="n">
        <f aca="false">IF(B12&lt;=$B$4,C12*(L-$B$4)*$G$4,D12*$B$4*$G$4)</f>
        <v>120</v>
      </c>
      <c r="H12" s="31" t="n">
        <f aca="false">IF(B12&lt;=$C$4,C12*(L-$C$4)*$H$4,D12*$C$4*$H$4)</f>
        <v>285.714285714285</v>
      </c>
      <c r="I12" s="31" t="n">
        <f aca="false">SUM(F12:H12)</f>
        <v>13572.4667857143</v>
      </c>
      <c r="J12" s="30" t="n">
        <f aca="false">J11+$B$78/70</f>
        <v>0.6</v>
      </c>
    </row>
    <row r="13" customFormat="false" ht="15" hidden="false" customHeight="false" outlineLevel="0" collapsed="false">
      <c r="B13" s="30" t="n">
        <f aca="false">B12+$B$78/70</f>
        <v>0.75</v>
      </c>
      <c r="C13" s="30" t="n">
        <f aca="false">B13/L</f>
        <v>0.0714285714285714</v>
      </c>
      <c r="D13" s="30" t="n">
        <f aca="false">(L-B13)/L</f>
        <v>0.928571428571429</v>
      </c>
      <c r="F13" s="31" t="n">
        <f aca="false">C13*D13/2*(Auflast+Gewicht)*L*L</f>
        <v>16209.0703125</v>
      </c>
      <c r="G13" s="31" t="n">
        <f aca="false">IF(B13&lt;=$B$4,C13*(L-$B$4)*$G$4,D13*$B$4*$G$4)</f>
        <v>150</v>
      </c>
      <c r="H13" s="31" t="n">
        <f aca="false">IF(B13&lt;=$C$4,C13*(L-$C$4)*$H$4,D13*$C$4*$H$4)</f>
        <v>357.142857142856</v>
      </c>
      <c r="I13" s="31" t="n">
        <f aca="false">SUM(F13:H13)</f>
        <v>16716.2131696429</v>
      </c>
      <c r="J13" s="30" t="n">
        <f aca="false">J12+$B$78/70</f>
        <v>0.75</v>
      </c>
    </row>
    <row r="14" customFormat="false" ht="15" hidden="false" customHeight="false" outlineLevel="0" collapsed="false">
      <c r="B14" s="30" t="n">
        <f aca="false">B13+$B$78/70</f>
        <v>0.9</v>
      </c>
      <c r="C14" s="30" t="n">
        <f aca="false">B14/L</f>
        <v>0.0857142857142857</v>
      </c>
      <c r="D14" s="30" t="n">
        <f aca="false">(L-B14)/L</f>
        <v>0.914285714285714</v>
      </c>
      <c r="F14" s="31" t="n">
        <f aca="false">C14*D14/2*(Auflast+Gewicht)*L*L</f>
        <v>19151.64</v>
      </c>
      <c r="G14" s="31" t="n">
        <f aca="false">IF(B14&lt;=$B$4,C14*(L-$B$4)*$G$4,D14*$B$4*$G$4)</f>
        <v>180</v>
      </c>
      <c r="H14" s="31" t="n">
        <f aca="false">IF(B14&lt;=$C$4,C14*(L-$C$4)*$H$4,D14*$C$4*$H$4)</f>
        <v>428.571428571427</v>
      </c>
      <c r="I14" s="31" t="n">
        <f aca="false">SUM(F14:H14)</f>
        <v>19760.2114285714</v>
      </c>
      <c r="J14" s="30" t="n">
        <f aca="false">J13+$B$78/70</f>
        <v>0.9</v>
      </c>
    </row>
    <row r="15" customFormat="false" ht="15" hidden="false" customHeight="false" outlineLevel="0" collapsed="false">
      <c r="B15" s="30" t="n">
        <f aca="false">B14+$B$78/70</f>
        <v>1.05</v>
      </c>
      <c r="C15" s="30" t="n">
        <f aca="false">B15/L</f>
        <v>0.1</v>
      </c>
      <c r="D15" s="30" t="n">
        <f aca="false">(L-B15)/L</f>
        <v>0.9</v>
      </c>
      <c r="F15" s="31" t="n">
        <f aca="false">C15*D15/2*(Auflast+Gewicht)*L*L</f>
        <v>21994.4615625</v>
      </c>
      <c r="G15" s="31" t="n">
        <f aca="false">IF(B15&lt;=$B$4,C15*(L-$B$4)*$G$4,D15*$B$4*$G$4)</f>
        <v>210</v>
      </c>
      <c r="H15" s="31" t="n">
        <f aca="false">IF(B15&lt;=$C$4,C15*(L-$C$4)*$H$4,D15*$C$4*$H$4)</f>
        <v>499.999999999998</v>
      </c>
      <c r="I15" s="31" t="n">
        <f aca="false">SUM(F15:H15)</f>
        <v>22704.4615625</v>
      </c>
      <c r="J15" s="30" t="n">
        <f aca="false">J14+$B$78/70</f>
        <v>1.05</v>
      </c>
    </row>
    <row r="16" customFormat="false" ht="15" hidden="false" customHeight="false" outlineLevel="0" collapsed="false">
      <c r="B16" s="30" t="n">
        <f aca="false">B15+$B$78/70</f>
        <v>1.2</v>
      </c>
      <c r="C16" s="30" t="n">
        <f aca="false">B16/L</f>
        <v>0.114285714285714</v>
      </c>
      <c r="D16" s="30" t="n">
        <f aca="false">(L-B16)/L</f>
        <v>0.885714285714286</v>
      </c>
      <c r="F16" s="31" t="n">
        <f aca="false">C16*D16/2*(Auflast+Gewicht)*L*L</f>
        <v>24737.535</v>
      </c>
      <c r="G16" s="31" t="n">
        <f aca="false">IF(B16&lt;=$B$4,C16*(L-$B$4)*$G$4,D16*$B$4*$G$4)</f>
        <v>240</v>
      </c>
      <c r="H16" s="31" t="n">
        <f aca="false">IF(B16&lt;=$C$4,C16*(L-$C$4)*$H$4,D16*$C$4*$H$4)</f>
        <v>571.428571428569</v>
      </c>
      <c r="I16" s="31" t="n">
        <f aca="false">SUM(F16:H16)</f>
        <v>25548.9635714286</v>
      </c>
      <c r="J16" s="30" t="n">
        <f aca="false">J15+$B$78/70</f>
        <v>1.2</v>
      </c>
    </row>
    <row r="17" customFormat="false" ht="15" hidden="false" customHeight="false" outlineLevel="0" collapsed="false">
      <c r="B17" s="30" t="n">
        <f aca="false">B16+$B$78/70</f>
        <v>1.35</v>
      </c>
      <c r="C17" s="30" t="n">
        <f aca="false">B17/L</f>
        <v>0.128571428571429</v>
      </c>
      <c r="D17" s="30" t="n">
        <f aca="false">(L-B17)/L</f>
        <v>0.871428571428571</v>
      </c>
      <c r="F17" s="31" t="n">
        <f aca="false">C17*D17/2*(Auflast+Gewicht)*L*L</f>
        <v>27380.8603125</v>
      </c>
      <c r="G17" s="31" t="n">
        <f aca="false">IF(B17&lt;=$B$4,C17*(L-$B$4)*$G$4,D17*$B$4*$G$4)</f>
        <v>270</v>
      </c>
      <c r="H17" s="31" t="n">
        <f aca="false">IF(B17&lt;=$C$4,C17*(L-$C$4)*$H$4,D17*$C$4*$H$4)</f>
        <v>642.857142857141</v>
      </c>
      <c r="I17" s="31" t="n">
        <f aca="false">SUM(F17:H17)</f>
        <v>28293.7174553571</v>
      </c>
      <c r="J17" s="30" t="n">
        <f aca="false">J16+$B$78/70</f>
        <v>1.35</v>
      </c>
    </row>
    <row r="18" customFormat="false" ht="15" hidden="false" customHeight="false" outlineLevel="0" collapsed="false">
      <c r="B18" s="30" t="n">
        <f aca="false">B17+$B$78/70</f>
        <v>1.5</v>
      </c>
      <c r="C18" s="30" t="n">
        <f aca="false">B18/L</f>
        <v>0.142857142857143</v>
      </c>
      <c r="D18" s="30" t="n">
        <f aca="false">(L-B18)/L</f>
        <v>0.857142857142857</v>
      </c>
      <c r="F18" s="31" t="n">
        <f aca="false">C18*D18/2*(Auflast+Gewicht)*L*L</f>
        <v>29924.4375</v>
      </c>
      <c r="G18" s="31" t="n">
        <f aca="false">IF(B18&lt;=$B$4,C18*(L-$B$4)*$G$4,D18*$B$4*$G$4)</f>
        <v>300</v>
      </c>
      <c r="H18" s="31" t="n">
        <f aca="false">IF(B18&lt;=$C$4,C18*(L-$C$4)*$H$4,D18*$C$4*$H$4)</f>
        <v>714.285714285712</v>
      </c>
      <c r="I18" s="31" t="n">
        <f aca="false">SUM(F18:H18)</f>
        <v>30938.7232142857</v>
      </c>
      <c r="J18" s="30" t="n">
        <f aca="false">J17+$B$78/70</f>
        <v>1.5</v>
      </c>
    </row>
    <row r="19" customFormat="false" ht="15" hidden="false" customHeight="false" outlineLevel="0" collapsed="false">
      <c r="B19" s="30" t="n">
        <f aca="false">B18+$B$78/70</f>
        <v>1.65</v>
      </c>
      <c r="C19" s="30" t="n">
        <f aca="false">B19/L</f>
        <v>0.157142857142857</v>
      </c>
      <c r="D19" s="30" t="n">
        <f aca="false">(L-B19)/L</f>
        <v>0.842857142857143</v>
      </c>
      <c r="F19" s="31" t="n">
        <f aca="false">C19*D19/2*(Auflast+Gewicht)*L*L</f>
        <v>32368.2665625</v>
      </c>
      <c r="G19" s="31" t="n">
        <f aca="false">IF(B19&lt;=$B$4,C19*(L-$B$4)*$G$4,D19*$B$4*$G$4)</f>
        <v>330</v>
      </c>
      <c r="H19" s="31" t="n">
        <f aca="false">IF(B19&lt;=$C$4,C19*(L-$C$4)*$H$4,D19*$C$4*$H$4)</f>
        <v>785.714285714283</v>
      </c>
      <c r="I19" s="31" t="n">
        <f aca="false">SUM(F19:H19)</f>
        <v>33483.9808482143</v>
      </c>
      <c r="J19" s="30" t="n">
        <f aca="false">J18+$B$78/70</f>
        <v>1.65</v>
      </c>
    </row>
    <row r="20" customFormat="false" ht="15" hidden="false" customHeight="false" outlineLevel="0" collapsed="false">
      <c r="B20" s="30" t="n">
        <f aca="false">B19+$B$78/70</f>
        <v>1.8</v>
      </c>
      <c r="C20" s="30" t="n">
        <f aca="false">B20/L</f>
        <v>0.171428571428571</v>
      </c>
      <c r="D20" s="30" t="n">
        <f aca="false">(L-B20)/L</f>
        <v>0.828571428571429</v>
      </c>
      <c r="F20" s="31" t="n">
        <f aca="false">C20*D20/2*(Auflast+Gewicht)*L*L</f>
        <v>34712.3475</v>
      </c>
      <c r="G20" s="31" t="n">
        <f aca="false">IF(B20&lt;=$B$4,C20*(L-$B$4)*$G$4,D20*$B$4*$G$4)</f>
        <v>360</v>
      </c>
      <c r="H20" s="31" t="n">
        <f aca="false">IF(B20&lt;=$C$4,C20*(L-$C$4)*$H$4,D20*$C$4*$H$4)</f>
        <v>857.142857142854</v>
      </c>
      <c r="I20" s="31" t="n">
        <f aca="false">SUM(F20:H20)</f>
        <v>35929.4903571429</v>
      </c>
      <c r="J20" s="30" t="n">
        <f aca="false">J19+$B$78/70</f>
        <v>1.8</v>
      </c>
    </row>
    <row r="21" customFormat="false" ht="15" hidden="false" customHeight="false" outlineLevel="0" collapsed="false">
      <c r="B21" s="30" t="n">
        <f aca="false">B20+$B$78/70</f>
        <v>1.95</v>
      </c>
      <c r="C21" s="30" t="n">
        <f aca="false">B21/L</f>
        <v>0.185714285714286</v>
      </c>
      <c r="D21" s="30" t="n">
        <f aca="false">(L-B21)/L</f>
        <v>0.814285714285714</v>
      </c>
      <c r="F21" s="31" t="n">
        <f aca="false">C21*D21/2*(Auflast+Gewicht)*L*L</f>
        <v>36956.6803125</v>
      </c>
      <c r="G21" s="31" t="n">
        <f aca="false">IF(B21&lt;=$B$4,C21*(L-$B$4)*$G$4,D21*$B$4*$G$4)</f>
        <v>390</v>
      </c>
      <c r="H21" s="31" t="n">
        <f aca="false">IF(B21&lt;=$C$4,C21*(L-$C$4)*$H$4,D21*$C$4*$H$4)</f>
        <v>928.571428571425</v>
      </c>
      <c r="I21" s="31" t="n">
        <f aca="false">SUM(F21:H21)</f>
        <v>38275.2517410714</v>
      </c>
      <c r="J21" s="30" t="n">
        <f aca="false">J20+$B$78/70</f>
        <v>1.95</v>
      </c>
    </row>
    <row r="22" customFormat="false" ht="15" hidden="false" customHeight="false" outlineLevel="0" collapsed="false">
      <c r="B22" s="30" t="n">
        <f aca="false">B21+$B$78/70</f>
        <v>2.1</v>
      </c>
      <c r="C22" s="30" t="n">
        <f aca="false">B22/L</f>
        <v>0.2</v>
      </c>
      <c r="D22" s="30" t="n">
        <f aca="false">(L-B22)/L</f>
        <v>0.8</v>
      </c>
      <c r="F22" s="31" t="n">
        <f aca="false">C22*D22/2*(Auflast+Gewicht)*L*L</f>
        <v>39101.265</v>
      </c>
      <c r="G22" s="31" t="n">
        <f aca="false">IF(B22&lt;=$B$4,C22*(L-$B$4)*$G$4,D22*$B$4*$G$4)</f>
        <v>420</v>
      </c>
      <c r="H22" s="31" t="n">
        <f aca="false">IF(B22&lt;=$C$4,C22*(L-$C$4)*$H$4,D22*$C$4*$H$4)</f>
        <v>999.999999999996</v>
      </c>
      <c r="I22" s="31" t="n">
        <f aca="false">SUM(F22:H22)</f>
        <v>40521.265</v>
      </c>
      <c r="J22" s="30" t="n">
        <f aca="false">J21+$B$78/70</f>
        <v>2.1</v>
      </c>
    </row>
    <row r="23" customFormat="false" ht="15" hidden="false" customHeight="false" outlineLevel="0" collapsed="false">
      <c r="B23" s="30" t="n">
        <f aca="false">B22+$B$78/70</f>
        <v>2.25</v>
      </c>
      <c r="C23" s="30" t="n">
        <f aca="false">B23/L</f>
        <v>0.214285714285714</v>
      </c>
      <c r="D23" s="30" t="n">
        <f aca="false">(L-B23)/L</f>
        <v>0.785714285714286</v>
      </c>
      <c r="F23" s="31" t="n">
        <f aca="false">C23*D23/2*(Auflast+Gewicht)*L*L</f>
        <v>41146.1015625</v>
      </c>
      <c r="G23" s="31" t="n">
        <f aca="false">IF(B23&lt;=$B$4,C23*(L-$B$4)*$G$4,D23*$B$4*$G$4)</f>
        <v>450</v>
      </c>
      <c r="H23" s="31" t="n">
        <f aca="false">IF(B23&lt;=$C$4,C23*(L-$C$4)*$H$4,D23*$C$4*$H$4)</f>
        <v>1071.42857142857</v>
      </c>
      <c r="I23" s="31" t="n">
        <f aca="false">SUM(F23:H23)</f>
        <v>42667.5301339286</v>
      </c>
      <c r="J23" s="30" t="n">
        <f aca="false">J22+$B$78/70</f>
        <v>2.25</v>
      </c>
    </row>
    <row r="24" customFormat="false" ht="15" hidden="false" customHeight="false" outlineLevel="0" collapsed="false">
      <c r="B24" s="30" t="n">
        <f aca="false">B23+$B$78/70</f>
        <v>2.4</v>
      </c>
      <c r="C24" s="30" t="n">
        <f aca="false">B24/L</f>
        <v>0.228571428571429</v>
      </c>
      <c r="D24" s="30" t="n">
        <f aca="false">(L-B24)/L</f>
        <v>0.771428571428572</v>
      </c>
      <c r="F24" s="31" t="n">
        <f aca="false">C24*D24/2*(Auflast+Gewicht)*L*L</f>
        <v>43091.19</v>
      </c>
      <c r="G24" s="31" t="n">
        <f aca="false">IF(B24&lt;=$B$4,C24*(L-$B$4)*$G$4,D24*$B$4*$G$4)</f>
        <v>480</v>
      </c>
      <c r="H24" s="31" t="n">
        <f aca="false">IF(B24&lt;=$C$4,C24*(L-$C$4)*$H$4,D24*$C$4*$H$4)</f>
        <v>1142.85714285714</v>
      </c>
      <c r="I24" s="31" t="n">
        <f aca="false">SUM(F24:H24)</f>
        <v>44714.0471428571</v>
      </c>
      <c r="J24" s="30" t="n">
        <f aca="false">J23+$B$78/70</f>
        <v>2.4</v>
      </c>
    </row>
    <row r="25" customFormat="false" ht="15" hidden="false" customHeight="false" outlineLevel="0" collapsed="false">
      <c r="B25" s="30" t="n">
        <f aca="false">B24+$B$78/70</f>
        <v>2.55</v>
      </c>
      <c r="C25" s="30" t="n">
        <f aca="false">B25/L</f>
        <v>0.242857142857143</v>
      </c>
      <c r="D25" s="30" t="n">
        <f aca="false">(L-B25)/L</f>
        <v>0.757142857142857</v>
      </c>
      <c r="F25" s="31" t="n">
        <f aca="false">C25*D25/2*(Auflast+Gewicht)*L*L</f>
        <v>44936.5303125</v>
      </c>
      <c r="G25" s="31" t="n">
        <f aca="false">IF(B25&lt;=$B$4,C25*(L-$B$4)*$G$4,D25*$B$4*$G$4)</f>
        <v>510</v>
      </c>
      <c r="H25" s="31" t="n">
        <f aca="false">IF(B25&lt;=$C$4,C25*(L-$C$4)*$H$4,D25*$C$4*$H$4)</f>
        <v>1214.28571428571</v>
      </c>
      <c r="I25" s="31" t="n">
        <f aca="false">SUM(F25:H25)</f>
        <v>46660.8160267857</v>
      </c>
      <c r="J25" s="30" t="n">
        <f aca="false">J24+$B$78/70</f>
        <v>2.55</v>
      </c>
    </row>
    <row r="26" customFormat="false" ht="15" hidden="false" customHeight="false" outlineLevel="0" collapsed="false">
      <c r="B26" s="30" t="n">
        <f aca="false">B25+$B$78/70</f>
        <v>2.7</v>
      </c>
      <c r="C26" s="30" t="n">
        <f aca="false">B26/L</f>
        <v>0.257142857142857</v>
      </c>
      <c r="D26" s="30" t="n">
        <f aca="false">(L-B26)/L</f>
        <v>0.742857142857143</v>
      </c>
      <c r="F26" s="31" t="n">
        <f aca="false">C26*D26/2*(Auflast+Gewicht)*L*L</f>
        <v>46682.1225</v>
      </c>
      <c r="G26" s="31" t="n">
        <f aca="false">IF(B26&lt;=$B$4,C26*(L-$B$4)*$G$4,D26*$B$4*$G$4)</f>
        <v>540</v>
      </c>
      <c r="H26" s="31" t="n">
        <f aca="false">IF(B26&lt;=$C$4,C26*(L-$C$4)*$H$4,D26*$C$4*$H$4)</f>
        <v>1285.71428571428</v>
      </c>
      <c r="I26" s="31" t="n">
        <f aca="false">SUM(F26:H26)</f>
        <v>48507.8367857143</v>
      </c>
      <c r="J26" s="30" t="n">
        <f aca="false">J25+$B$78/70</f>
        <v>2.7</v>
      </c>
    </row>
    <row r="27" customFormat="false" ht="15" hidden="false" customHeight="false" outlineLevel="0" collapsed="false">
      <c r="B27" s="30" t="n">
        <f aca="false">B26+$B$78/70</f>
        <v>2.85</v>
      </c>
      <c r="C27" s="30" t="n">
        <f aca="false">B27/L</f>
        <v>0.271428571428571</v>
      </c>
      <c r="D27" s="30" t="n">
        <f aca="false">(L-B27)/L</f>
        <v>0.728571428571429</v>
      </c>
      <c r="F27" s="31" t="n">
        <f aca="false">C27*D27/2*(Auflast+Gewicht)*L*L</f>
        <v>48327.9665625</v>
      </c>
      <c r="G27" s="31" t="n">
        <f aca="false">IF(B27&lt;=$B$4,C27*(L-$B$4)*$G$4,D27*$B$4*$G$4)</f>
        <v>570</v>
      </c>
      <c r="H27" s="31" t="n">
        <f aca="false">IF(B27&lt;=$C$4,C27*(L-$C$4)*$H$4,D27*$C$4*$H$4)</f>
        <v>1357.14285714285</v>
      </c>
      <c r="I27" s="31" t="n">
        <f aca="false">SUM(F27:H27)</f>
        <v>50255.1094196429</v>
      </c>
      <c r="J27" s="30" t="n">
        <f aca="false">J26+$B$78/70</f>
        <v>2.85</v>
      </c>
    </row>
    <row r="28" customFormat="false" ht="15" hidden="false" customHeight="false" outlineLevel="0" collapsed="false">
      <c r="B28" s="30" t="n">
        <f aca="false">B27+$B$78/70</f>
        <v>3</v>
      </c>
      <c r="C28" s="30" t="n">
        <f aca="false">B28/L</f>
        <v>0.285714285714286</v>
      </c>
      <c r="D28" s="30" t="n">
        <f aca="false">(L-B28)/L</f>
        <v>0.714285714285714</v>
      </c>
      <c r="F28" s="31" t="n">
        <f aca="false">C28*D28/2*(Auflast+Gewicht)*L*L</f>
        <v>49874.0625</v>
      </c>
      <c r="G28" s="31" t="n">
        <f aca="false">IF(B28&lt;=$B$4,C28*(L-$B$4)*$G$4,D28*$B$4*$G$4)</f>
        <v>600</v>
      </c>
      <c r="H28" s="31" t="n">
        <f aca="false">IF(B28&lt;=$C$4,C28*(L-$C$4)*$H$4,D28*$C$4*$H$4)</f>
        <v>1428.57142857142</v>
      </c>
      <c r="I28" s="31" t="n">
        <f aca="false">SUM(F28:H28)</f>
        <v>51902.6339285714</v>
      </c>
      <c r="J28" s="30" t="n">
        <f aca="false">J27+$B$78/70</f>
        <v>3</v>
      </c>
    </row>
    <row r="29" customFormat="false" ht="15" hidden="false" customHeight="false" outlineLevel="0" collapsed="false">
      <c r="B29" s="30" t="n">
        <f aca="false">B28+$B$78/70</f>
        <v>3.15</v>
      </c>
      <c r="C29" s="30" t="n">
        <f aca="false">B29/L</f>
        <v>0.3</v>
      </c>
      <c r="D29" s="30" t="n">
        <f aca="false">(L-B29)/L</f>
        <v>0.7</v>
      </c>
      <c r="F29" s="31" t="n">
        <f aca="false">C29*D29/2*(Auflast+Gewicht)*L*L</f>
        <v>51320.4103125</v>
      </c>
      <c r="G29" s="31" t="n">
        <f aca="false">IF(B29&lt;=$B$4,C29*(L-$B$4)*$G$4,D29*$B$4*$G$4)</f>
        <v>630</v>
      </c>
      <c r="H29" s="31" t="n">
        <f aca="false">IF(B29&lt;=$C$4,C29*(L-$C$4)*$H$4,D29*$C$4*$H$4)</f>
        <v>1499.99999999999</v>
      </c>
      <c r="I29" s="31" t="n">
        <f aca="false">SUM(F29:H29)</f>
        <v>53450.4103125</v>
      </c>
      <c r="J29" s="30" t="n">
        <f aca="false">J28+$B$78/70</f>
        <v>3.15</v>
      </c>
    </row>
    <row r="30" customFormat="false" ht="15" hidden="false" customHeight="false" outlineLevel="0" collapsed="false">
      <c r="B30" s="30" t="n">
        <f aca="false">B29+$B$78/70</f>
        <v>3.3</v>
      </c>
      <c r="C30" s="30" t="n">
        <f aca="false">B30/L</f>
        <v>0.314285714285714</v>
      </c>
      <c r="D30" s="30" t="n">
        <f aca="false">(L-B30)/L</f>
        <v>0.685714285714286</v>
      </c>
      <c r="F30" s="31" t="n">
        <f aca="false">C30*D30/2*(Auflast+Gewicht)*L*L</f>
        <v>52667.01</v>
      </c>
      <c r="G30" s="31" t="n">
        <f aca="false">IF(B30&lt;=$B$4,C30*(L-$B$4)*$G$4,D30*$B$4*$G$4)</f>
        <v>660</v>
      </c>
      <c r="H30" s="31" t="n">
        <f aca="false">IF(B30&lt;=$C$4,C30*(L-$C$4)*$H$4,D30*$C$4*$H$4)</f>
        <v>1571.42857142857</v>
      </c>
      <c r="I30" s="31" t="n">
        <f aca="false">SUM(F30:H30)</f>
        <v>54898.4385714286</v>
      </c>
      <c r="J30" s="30" t="n">
        <f aca="false">J29+$B$78/70</f>
        <v>3.3</v>
      </c>
    </row>
    <row r="31" customFormat="false" ht="15" hidden="false" customHeight="false" outlineLevel="0" collapsed="false">
      <c r="B31" s="30" t="n">
        <f aca="false">B30+$B$78/70</f>
        <v>3.45</v>
      </c>
      <c r="C31" s="30" t="n">
        <f aca="false">B31/L</f>
        <v>0.328571428571428</v>
      </c>
      <c r="D31" s="30" t="n">
        <f aca="false">(L-B31)/L</f>
        <v>0.671428571428571</v>
      </c>
      <c r="F31" s="31" t="n">
        <f aca="false">C31*D31/2*(Auflast+Gewicht)*L*L</f>
        <v>53913.8615625</v>
      </c>
      <c r="G31" s="31" t="n">
        <f aca="false">IF(B31&lt;=$B$4,C31*(L-$B$4)*$G$4,D31*$B$4*$G$4)</f>
        <v>690</v>
      </c>
      <c r="H31" s="31" t="n">
        <f aca="false">IF(B31&lt;=$C$4,C31*(L-$C$4)*$H$4,D31*$C$4*$H$4)</f>
        <v>1642.85714285714</v>
      </c>
      <c r="I31" s="31" t="n">
        <f aca="false">SUM(F31:H31)</f>
        <v>56246.7187053571</v>
      </c>
      <c r="J31" s="30" t="n">
        <f aca="false">J30+$B$78/70</f>
        <v>3.45</v>
      </c>
    </row>
    <row r="32" customFormat="false" ht="15" hidden="false" customHeight="false" outlineLevel="0" collapsed="false">
      <c r="B32" s="30" t="n">
        <f aca="false">B31+$B$78/70</f>
        <v>3.6</v>
      </c>
      <c r="C32" s="30" t="n">
        <f aca="false">B32/L</f>
        <v>0.342857142857143</v>
      </c>
      <c r="D32" s="30" t="n">
        <f aca="false">(L-B32)/L</f>
        <v>0.657142857142857</v>
      </c>
      <c r="F32" s="31" t="n">
        <f aca="false">C32*D32/2*(Auflast+Gewicht)*L*L</f>
        <v>55060.965</v>
      </c>
      <c r="G32" s="31" t="n">
        <f aca="false">IF(B32&lt;=$B$4,C32*(L-$B$4)*$G$4,D32*$B$4*$G$4)</f>
        <v>720</v>
      </c>
      <c r="H32" s="31" t="n">
        <f aca="false">IF(B32&lt;=$C$4,C32*(L-$C$4)*$H$4,D32*$C$4*$H$4)</f>
        <v>1714.28571428571</v>
      </c>
      <c r="I32" s="31" t="n">
        <f aca="false">SUM(F32:H32)</f>
        <v>57495.2507142857</v>
      </c>
      <c r="J32" s="30" t="n">
        <f aca="false">J31+$B$78/70</f>
        <v>3.6</v>
      </c>
    </row>
    <row r="33" customFormat="false" ht="15" hidden="false" customHeight="false" outlineLevel="0" collapsed="false">
      <c r="B33" s="30" t="n">
        <f aca="false">B32+$B$78/70</f>
        <v>3.75</v>
      </c>
      <c r="C33" s="30" t="n">
        <f aca="false">B33/L</f>
        <v>0.357142857142857</v>
      </c>
      <c r="D33" s="30" t="n">
        <f aca="false">(L-B33)/L</f>
        <v>0.642857142857143</v>
      </c>
      <c r="F33" s="31" t="n">
        <f aca="false">C33*D33/2*(Auflast+Gewicht)*L*L</f>
        <v>56108.3203125</v>
      </c>
      <c r="G33" s="31" t="n">
        <f aca="false">IF(B33&lt;=$B$4,C33*(L-$B$4)*$G$4,D33*$B$4*$G$4)</f>
        <v>750</v>
      </c>
      <c r="H33" s="31" t="n">
        <f aca="false">IF(B33&lt;=$C$4,C33*(L-$C$4)*$H$4,D33*$C$4*$H$4)</f>
        <v>1785.71428571428</v>
      </c>
      <c r="I33" s="31" t="n">
        <f aca="false">SUM(F33:H33)</f>
        <v>58644.0345982143</v>
      </c>
      <c r="J33" s="30" t="n">
        <f aca="false">J32+$B$78/70</f>
        <v>3.75</v>
      </c>
    </row>
    <row r="34" customFormat="false" ht="15" hidden="false" customHeight="false" outlineLevel="0" collapsed="false">
      <c r="B34" s="30" t="n">
        <f aca="false">B33+$B$78/70</f>
        <v>3.9</v>
      </c>
      <c r="C34" s="30" t="n">
        <f aca="false">B34/L</f>
        <v>0.371428571428571</v>
      </c>
      <c r="D34" s="30" t="n">
        <f aca="false">(L-B34)/L</f>
        <v>0.628571428571429</v>
      </c>
      <c r="F34" s="31" t="n">
        <f aca="false">C34*D34/2*(Auflast+Gewicht)*L*L</f>
        <v>57055.9275</v>
      </c>
      <c r="G34" s="31" t="n">
        <f aca="false">IF(B34&lt;=$B$4,C34*(L-$B$4)*$G$4,D34*$B$4*$G$4)</f>
        <v>780</v>
      </c>
      <c r="H34" s="31" t="n">
        <f aca="false">IF(B34&lt;=$C$4,C34*(L-$C$4)*$H$4,D34*$C$4*$H$4)</f>
        <v>1857.14285714285</v>
      </c>
      <c r="I34" s="31" t="n">
        <f aca="false">SUM(F34:H34)</f>
        <v>59693.0703571428</v>
      </c>
      <c r="J34" s="30" t="n">
        <f aca="false">J33+$B$78/70</f>
        <v>3.9</v>
      </c>
    </row>
    <row r="35" customFormat="false" ht="15" hidden="false" customHeight="false" outlineLevel="0" collapsed="false">
      <c r="B35" s="30" t="n">
        <f aca="false">B34+$B$78/70</f>
        <v>4.05</v>
      </c>
      <c r="C35" s="30" t="n">
        <f aca="false">B35/L</f>
        <v>0.385714285714286</v>
      </c>
      <c r="D35" s="30" t="n">
        <f aca="false">(L-B35)/L</f>
        <v>0.614285714285714</v>
      </c>
      <c r="F35" s="31" t="n">
        <f aca="false">C35*D35/2*(Auflast+Gewicht)*L*L</f>
        <v>57903.7865625</v>
      </c>
      <c r="G35" s="31" t="n">
        <f aca="false">IF(B35&lt;=$B$4,C35*(L-$B$4)*$G$4,D35*$B$4*$G$4)</f>
        <v>810</v>
      </c>
      <c r="H35" s="31" t="n">
        <f aca="false">IF(B35&lt;=$C$4,C35*(L-$C$4)*$H$4,D35*$C$4*$H$4)</f>
        <v>1928.57142857142</v>
      </c>
      <c r="I35" s="31" t="n">
        <f aca="false">SUM(F35:H35)</f>
        <v>60642.3579910714</v>
      </c>
      <c r="J35" s="30" t="n">
        <f aca="false">J34+$B$78/70</f>
        <v>4.05</v>
      </c>
    </row>
    <row r="36" customFormat="false" ht="15" hidden="false" customHeight="false" outlineLevel="0" collapsed="false">
      <c r="B36" s="30" t="n">
        <f aca="false">B35+$B$78/70</f>
        <v>4.2</v>
      </c>
      <c r="C36" s="30" t="n">
        <f aca="false">B36/L</f>
        <v>0.4</v>
      </c>
      <c r="D36" s="30" t="n">
        <f aca="false">(L-B36)/L</f>
        <v>0.6</v>
      </c>
      <c r="F36" s="31" t="n">
        <f aca="false">C36*D36/2*(Auflast+Gewicht)*L*L</f>
        <v>58651.8975</v>
      </c>
      <c r="G36" s="31" t="n">
        <f aca="false">IF(B36&lt;=$B$4,C36*(L-$B$4)*$G$4,D36*$B$4*$G$4)</f>
        <v>840</v>
      </c>
      <c r="H36" s="31" t="n">
        <f aca="false">IF(B36&lt;=$C$4,C36*(L-$C$4)*$H$4,D36*$C$4*$H$4)</f>
        <v>1999.99999999999</v>
      </c>
      <c r="I36" s="31" t="n">
        <f aca="false">SUM(F36:H36)</f>
        <v>61491.8975</v>
      </c>
      <c r="J36" s="30" t="n">
        <f aca="false">J35+$B$78/70</f>
        <v>4.2</v>
      </c>
    </row>
    <row r="37" customFormat="false" ht="15" hidden="false" customHeight="false" outlineLevel="0" collapsed="false">
      <c r="B37" s="30" t="n">
        <f aca="false">B36+$B$78/70</f>
        <v>4.35</v>
      </c>
      <c r="C37" s="30" t="n">
        <f aca="false">B37/L</f>
        <v>0.414285714285714</v>
      </c>
      <c r="D37" s="30" t="n">
        <f aca="false">(L-B37)/L</f>
        <v>0.585714285714286</v>
      </c>
      <c r="F37" s="31" t="n">
        <f aca="false">C37*D37/2*(Auflast+Gewicht)*L*L</f>
        <v>59300.2603125</v>
      </c>
      <c r="G37" s="31" t="n">
        <f aca="false">IF(B37&lt;=$B$4,C37*(L-$B$4)*$G$4,D37*$B$4*$G$4)</f>
        <v>870</v>
      </c>
      <c r="H37" s="31" t="n">
        <f aca="false">IF(B37&lt;=$C$4,C37*(L-$C$4)*$H$4,D37*$C$4*$H$4)</f>
        <v>2071.42857142856</v>
      </c>
      <c r="I37" s="31" t="n">
        <f aca="false">SUM(F37:H37)</f>
        <v>62241.6888839286</v>
      </c>
      <c r="J37" s="30" t="n">
        <f aca="false">J36+$B$78/70</f>
        <v>4.35</v>
      </c>
    </row>
    <row r="38" customFormat="false" ht="15" hidden="false" customHeight="false" outlineLevel="0" collapsed="false">
      <c r="B38" s="30" t="n">
        <f aca="false">B37+$B$78/70</f>
        <v>4.5</v>
      </c>
      <c r="C38" s="30" t="n">
        <f aca="false">B38/L</f>
        <v>0.428571428571429</v>
      </c>
      <c r="D38" s="30" t="n">
        <f aca="false">(L-B38)/L</f>
        <v>0.571428571428571</v>
      </c>
      <c r="F38" s="31" t="n">
        <f aca="false">C38*D38/2*(Auflast+Gewicht)*L*L</f>
        <v>59848.875</v>
      </c>
      <c r="G38" s="31" t="n">
        <f aca="false">IF(B38&lt;=$B$4,C38*(L-$B$4)*$G$4,D38*$B$4*$G$4)</f>
        <v>900</v>
      </c>
      <c r="H38" s="31" t="n">
        <f aca="false">IF(B38&lt;=$C$4,C38*(L-$C$4)*$H$4,D38*$C$4*$H$4)</f>
        <v>2142.85714285714</v>
      </c>
      <c r="I38" s="31" t="n">
        <f aca="false">SUM(F38:H38)</f>
        <v>62891.7321428571</v>
      </c>
      <c r="J38" s="30" t="n">
        <f aca="false">J37+$B$78/70</f>
        <v>4.5</v>
      </c>
    </row>
    <row r="39" customFormat="false" ht="15" hidden="false" customHeight="false" outlineLevel="0" collapsed="false">
      <c r="B39" s="30" t="n">
        <f aca="false">B38+$B$78/70</f>
        <v>4.65</v>
      </c>
      <c r="C39" s="30" t="n">
        <f aca="false">B39/L</f>
        <v>0.442857142857143</v>
      </c>
      <c r="D39" s="30" t="n">
        <f aca="false">(L-B39)/L</f>
        <v>0.557142857142857</v>
      </c>
      <c r="F39" s="31" t="n">
        <f aca="false">C39*D39/2*(Auflast+Gewicht)*L*L</f>
        <v>60297.7415625</v>
      </c>
      <c r="G39" s="31" t="n">
        <f aca="false">IF(B39&lt;=$B$4,C39*(L-$B$4)*$G$4,D39*$B$4*$G$4)</f>
        <v>930</v>
      </c>
      <c r="H39" s="31" t="n">
        <f aca="false">IF(B39&lt;=$C$4,C39*(L-$C$4)*$H$4,D39*$C$4*$H$4)</f>
        <v>2214.28571428571</v>
      </c>
      <c r="I39" s="31" t="n">
        <f aca="false">SUM(F39:H39)</f>
        <v>63442.0272767857</v>
      </c>
      <c r="J39" s="30" t="n">
        <f aca="false">J38+$B$78/70</f>
        <v>4.65</v>
      </c>
    </row>
    <row r="40" customFormat="false" ht="15" hidden="false" customHeight="false" outlineLevel="0" collapsed="false">
      <c r="B40" s="30" t="n">
        <f aca="false">B39+$B$78/70</f>
        <v>4.8</v>
      </c>
      <c r="C40" s="30" t="n">
        <f aca="false">B40/L</f>
        <v>0.457142857142857</v>
      </c>
      <c r="D40" s="30" t="n">
        <f aca="false">(L-B40)/L</f>
        <v>0.542857142857143</v>
      </c>
      <c r="F40" s="31" t="n">
        <f aca="false">C40*D40/2*(Auflast+Gewicht)*L*L</f>
        <v>60646.86</v>
      </c>
      <c r="G40" s="31" t="n">
        <f aca="false">IF(B40&lt;=$B$4,C40*(L-$B$4)*$G$4,D40*$B$4*$G$4)</f>
        <v>960</v>
      </c>
      <c r="H40" s="31" t="n">
        <f aca="false">IF(B40&lt;=$C$4,C40*(L-$C$4)*$H$4,D40*$C$4*$H$4)</f>
        <v>2285.71428571428</v>
      </c>
      <c r="I40" s="31" t="n">
        <f aca="false">SUM(F40:H40)</f>
        <v>63892.5742857143</v>
      </c>
      <c r="J40" s="30" t="n">
        <f aca="false">J39+$B$78/70</f>
        <v>4.8</v>
      </c>
    </row>
    <row r="41" customFormat="false" ht="15" hidden="false" customHeight="false" outlineLevel="0" collapsed="false">
      <c r="B41" s="30" t="n">
        <f aca="false">B40+$B$78/70</f>
        <v>4.95</v>
      </c>
      <c r="C41" s="30" t="n">
        <f aca="false">B41/L</f>
        <v>0.471428571428572</v>
      </c>
      <c r="D41" s="30" t="n">
        <f aca="false">(L-B41)/L</f>
        <v>0.528571428571429</v>
      </c>
      <c r="F41" s="31" t="n">
        <f aca="false">C41*D41/2*(Auflast+Gewicht)*L*L</f>
        <v>60896.2303125</v>
      </c>
      <c r="G41" s="31" t="n">
        <f aca="false">IF(B41&lt;=$B$4,C41*(L-$B$4)*$G$4,D41*$B$4*$G$4)</f>
        <v>990</v>
      </c>
      <c r="H41" s="31" t="n">
        <f aca="false">IF(B41&lt;=$C$4,C41*(L-$C$4)*$H$4,D41*$C$4*$H$4)</f>
        <v>2357.14285714285</v>
      </c>
      <c r="I41" s="31" t="n">
        <f aca="false">SUM(F41:H41)</f>
        <v>64243.3731696428</v>
      </c>
      <c r="J41" s="30" t="n">
        <f aca="false">J40+$B$78/70</f>
        <v>4.95</v>
      </c>
    </row>
    <row r="42" customFormat="false" ht="15" hidden="false" customHeight="false" outlineLevel="0" collapsed="false">
      <c r="B42" s="30" t="n">
        <f aca="false">B41+$B$78/70</f>
        <v>5.1</v>
      </c>
      <c r="C42" s="30" t="n">
        <f aca="false">B42/L</f>
        <v>0.485714285714286</v>
      </c>
      <c r="D42" s="30" t="n">
        <f aca="false">(L-B42)/L</f>
        <v>0.514285714285714</v>
      </c>
      <c r="F42" s="31" t="n">
        <f aca="false">C42*D42/2*(Auflast+Gewicht)*L*L</f>
        <v>61045.8525</v>
      </c>
      <c r="G42" s="31" t="n">
        <f aca="false">IF(B42&lt;=$B$4,C42*(L-$B$4)*$G$4,D42*$B$4*$G$4)</f>
        <v>1020</v>
      </c>
      <c r="H42" s="31" t="n">
        <f aca="false">IF(B42&lt;=$C$4,C42*(L-$C$4)*$H$4,D42*$C$4*$H$4)</f>
        <v>2428.57142857142</v>
      </c>
      <c r="I42" s="31" t="n">
        <f aca="false">SUM(F42:H42)</f>
        <v>64494.4239285714</v>
      </c>
      <c r="J42" s="30" t="n">
        <f aca="false">J41+$B$78/70</f>
        <v>5.1</v>
      </c>
    </row>
    <row r="43" customFormat="false" ht="15" hidden="false" customHeight="false" outlineLevel="0" collapsed="false">
      <c r="B43" s="30" t="n">
        <f aca="false">B42+$B$78/70</f>
        <v>5.25</v>
      </c>
      <c r="C43" s="30" t="n">
        <f aca="false">B43/L</f>
        <v>0.5</v>
      </c>
      <c r="D43" s="30" t="n">
        <f aca="false">(L-B43)/L</f>
        <v>0.5</v>
      </c>
      <c r="F43" s="31" t="n">
        <f aca="false">C43*D43/2*(Auflast+Gewicht)*L*L</f>
        <v>61095.7265625</v>
      </c>
      <c r="G43" s="31" t="n">
        <f aca="false">IF(B43&lt;=$B$4,C43*(L-$B$4)*$G$4,D43*$B$4*$G$4)</f>
        <v>1050</v>
      </c>
      <c r="H43" s="31" t="n">
        <f aca="false">IF(B43&lt;=$C$4,C43*(L-$C$4)*$H$4,D43*$C$4*$H$4)</f>
        <v>2499.99999999999</v>
      </c>
      <c r="I43" s="31" t="n">
        <f aca="false">SUM(F43:H43)</f>
        <v>64645.7265625</v>
      </c>
      <c r="J43" s="30" t="n">
        <f aca="false">J42+$B$78/70</f>
        <v>5.25</v>
      </c>
    </row>
    <row r="44" customFormat="false" ht="15" hidden="false" customHeight="false" outlineLevel="0" collapsed="false">
      <c r="B44" s="30" t="n">
        <f aca="false">B43+$B$78/70</f>
        <v>5.4</v>
      </c>
      <c r="C44" s="30" t="n">
        <f aca="false">B44/L</f>
        <v>0.514285714285714</v>
      </c>
      <c r="D44" s="30" t="n">
        <f aca="false">(L-B44)/L</f>
        <v>0.485714285714286</v>
      </c>
      <c r="F44" s="31" t="n">
        <f aca="false">C44*D44/2*(Auflast+Gewicht)*L*L</f>
        <v>61045.8525</v>
      </c>
      <c r="G44" s="31" t="n">
        <f aca="false">IF(B44&lt;=$B$4,C44*(L-$B$4)*$G$4,D44*$B$4*$G$4)</f>
        <v>1080</v>
      </c>
      <c r="H44" s="31" t="n">
        <f aca="false">IF(B44&lt;=$C$4,C44*(L-$C$4)*$H$4,D44*$C$4*$H$4)</f>
        <v>2571.42857142856</v>
      </c>
      <c r="I44" s="31" t="n">
        <f aca="false">SUM(F44:H44)</f>
        <v>64697.2810714286</v>
      </c>
      <c r="J44" s="30" t="n">
        <f aca="false">J43+$B$78/70</f>
        <v>5.4</v>
      </c>
    </row>
    <row r="45" customFormat="false" ht="15" hidden="false" customHeight="false" outlineLevel="0" collapsed="false">
      <c r="B45" s="30" t="n">
        <f aca="false">B44+$B$78/70</f>
        <v>5.55</v>
      </c>
      <c r="C45" s="30" t="n">
        <f aca="false">B45/L</f>
        <v>0.528571428571429</v>
      </c>
      <c r="D45" s="30" t="n">
        <f aca="false">(L-B45)/L</f>
        <v>0.471428571428571</v>
      </c>
      <c r="F45" s="31" t="n">
        <f aca="false">C45*D45/2*(Auflast+Gewicht)*L*L</f>
        <v>60896.2303125</v>
      </c>
      <c r="G45" s="31" t="n">
        <f aca="false">IF(B45&lt;=$B$4,C45*(L-$B$4)*$G$4,D45*$B$4*$G$4)</f>
        <v>1110</v>
      </c>
      <c r="H45" s="31" t="n">
        <f aca="false">IF(B45&lt;=$C$4,C45*(L-$C$4)*$H$4,D45*$C$4*$H$4)</f>
        <v>2642.85714285713</v>
      </c>
      <c r="I45" s="31" t="n">
        <f aca="false">SUM(F45:H45)</f>
        <v>64649.0874553571</v>
      </c>
      <c r="J45" s="30" t="n">
        <f aca="false">J44+$B$78/70</f>
        <v>5.55</v>
      </c>
    </row>
    <row r="46" customFormat="false" ht="15" hidden="false" customHeight="false" outlineLevel="0" collapsed="false">
      <c r="B46" s="30" t="n">
        <f aca="false">B45+$B$78/70</f>
        <v>5.7</v>
      </c>
      <c r="C46" s="30" t="n">
        <f aca="false">B46/L</f>
        <v>0.542857142857143</v>
      </c>
      <c r="D46" s="30" t="n">
        <f aca="false">(L-B46)/L</f>
        <v>0.457142857142857</v>
      </c>
      <c r="F46" s="31" t="n">
        <f aca="false">C46*D46/2*(Auflast+Gewicht)*L*L</f>
        <v>60646.86</v>
      </c>
      <c r="G46" s="31" t="n">
        <f aca="false">IF(B46&lt;=$B$4,C46*(L-$B$4)*$G$4,D46*$B$4*$G$4)</f>
        <v>1140</v>
      </c>
      <c r="H46" s="31" t="n">
        <f aca="false">IF(B46&lt;=$C$4,C46*(L-$C$4)*$H$4,D46*$C$4*$H$4)</f>
        <v>2714.28571428571</v>
      </c>
      <c r="I46" s="31" t="n">
        <f aca="false">SUM(F46:H46)</f>
        <v>64501.1457142857</v>
      </c>
      <c r="J46" s="30" t="n">
        <f aca="false">J45+$B$78/70</f>
        <v>5.7</v>
      </c>
    </row>
    <row r="47" customFormat="false" ht="15" hidden="false" customHeight="false" outlineLevel="0" collapsed="false">
      <c r="B47" s="30" t="n">
        <f aca="false">B46+$B$78/70</f>
        <v>5.85</v>
      </c>
      <c r="C47" s="30" t="n">
        <f aca="false">B47/L</f>
        <v>0.557142857142858</v>
      </c>
      <c r="D47" s="30" t="n">
        <f aca="false">(L-B47)/L</f>
        <v>0.442857142857143</v>
      </c>
      <c r="F47" s="31" t="n">
        <f aca="false">C47*D47/2*(Auflast+Gewicht)*L*L</f>
        <v>60297.7415625</v>
      </c>
      <c r="G47" s="31" t="n">
        <f aca="false">IF(B47&lt;=$B$4,C47*(L-$B$4)*$G$4,D47*$B$4*$G$4)</f>
        <v>1170</v>
      </c>
      <c r="H47" s="31" t="n">
        <f aca="false">IF(B47&lt;=$C$4,C47*(L-$C$4)*$H$4,D47*$C$4*$H$4)</f>
        <v>2785.71428571428</v>
      </c>
      <c r="I47" s="31" t="n">
        <f aca="false">SUM(F47:H47)</f>
        <v>64253.4558482143</v>
      </c>
      <c r="J47" s="30" t="n">
        <f aca="false">J46+$B$78/70</f>
        <v>5.85</v>
      </c>
    </row>
    <row r="48" customFormat="false" ht="15" hidden="false" customHeight="false" outlineLevel="0" collapsed="false">
      <c r="B48" s="30" t="n">
        <f aca="false">B47+$B$78/70</f>
        <v>6</v>
      </c>
      <c r="C48" s="30" t="n">
        <f aca="false">B48/L</f>
        <v>0.571428571428572</v>
      </c>
      <c r="D48" s="30" t="n">
        <f aca="false">(L-B48)/L</f>
        <v>0.428571428571428</v>
      </c>
      <c r="F48" s="31" t="n">
        <f aca="false">C48*D48/2*(Auflast+Gewicht)*L*L</f>
        <v>59848.875</v>
      </c>
      <c r="G48" s="31" t="n">
        <f aca="false">IF(B48&lt;=$B$4,C48*(L-$B$4)*$G$4,D48*$B$4*$G$4)</f>
        <v>1200</v>
      </c>
      <c r="H48" s="31" t="n">
        <f aca="false">IF(B48&lt;=$C$4,C48*(L-$C$4)*$H$4,D48*$C$4*$H$4)</f>
        <v>2857.14285714285</v>
      </c>
      <c r="I48" s="31" t="n">
        <f aca="false">SUM(F48:H48)</f>
        <v>63906.0178571428</v>
      </c>
      <c r="J48" s="30" t="n">
        <f aca="false">J47+$B$78/70</f>
        <v>6</v>
      </c>
    </row>
    <row r="49" customFormat="false" ht="15" hidden="false" customHeight="false" outlineLevel="0" collapsed="false">
      <c r="B49" s="30" t="n">
        <f aca="false">B48+$B$78/70</f>
        <v>6.15</v>
      </c>
      <c r="C49" s="30" t="n">
        <f aca="false">B49/L</f>
        <v>0.585714285714286</v>
      </c>
      <c r="D49" s="30" t="n">
        <f aca="false">(L-B49)/L</f>
        <v>0.414285714285714</v>
      </c>
      <c r="F49" s="31" t="n">
        <f aca="false">C49*D49/2*(Auflast+Gewicht)*L*L</f>
        <v>59300.2603125</v>
      </c>
      <c r="G49" s="31" t="n">
        <f aca="false">IF(B49&lt;=$B$4,C49*(L-$B$4)*$G$4,D49*$B$4*$G$4)</f>
        <v>1230</v>
      </c>
      <c r="H49" s="31" t="n">
        <f aca="false">IF(B49&lt;=$C$4,C49*(L-$C$4)*$H$4,D49*$C$4*$H$4)</f>
        <v>2928.57142857142</v>
      </c>
      <c r="I49" s="31" t="n">
        <f aca="false">SUM(F49:H49)</f>
        <v>63458.8317410714</v>
      </c>
      <c r="J49" s="30" t="n">
        <f aca="false">J48+$B$78/70</f>
        <v>6.15</v>
      </c>
    </row>
    <row r="50" customFormat="false" ht="15" hidden="false" customHeight="false" outlineLevel="0" collapsed="false">
      <c r="B50" s="30" t="n">
        <f aca="false">B49+$B$78/70</f>
        <v>6.3</v>
      </c>
      <c r="C50" s="30" t="n">
        <f aca="false">B50/L</f>
        <v>0.6</v>
      </c>
      <c r="D50" s="30" t="n">
        <f aca="false">(L-B50)/L</f>
        <v>0.4</v>
      </c>
      <c r="F50" s="31" t="n">
        <f aca="false">C50*D50/2*(Auflast+Gewicht)*L*L</f>
        <v>58651.8975</v>
      </c>
      <c r="G50" s="31" t="n">
        <f aca="false">IF(B50&lt;=$B$4,C50*(L-$B$4)*$G$4,D50*$B$4*$G$4)</f>
        <v>1260</v>
      </c>
      <c r="H50" s="31" t="n">
        <f aca="false">IF(B50&lt;=$C$4,C50*(L-$C$4)*$H$4,D50*$C$4*$H$4)</f>
        <v>2999.99999999999</v>
      </c>
      <c r="I50" s="31" t="n">
        <f aca="false">SUM(F50:H50)</f>
        <v>62911.8975</v>
      </c>
      <c r="J50" s="30" t="n">
        <f aca="false">J49+$B$78/70</f>
        <v>6.3</v>
      </c>
    </row>
    <row r="51" customFormat="false" ht="15" hidden="false" customHeight="false" outlineLevel="0" collapsed="false">
      <c r="B51" s="30" t="n">
        <f aca="false">B50+$B$78/70</f>
        <v>6.45</v>
      </c>
      <c r="C51" s="30" t="n">
        <f aca="false">B51/L</f>
        <v>0.614285714285715</v>
      </c>
      <c r="D51" s="30" t="n">
        <f aca="false">(L-B51)/L</f>
        <v>0.385714285714285</v>
      </c>
      <c r="F51" s="31" t="n">
        <f aca="false">C51*D51/2*(Auflast+Gewicht)*L*L</f>
        <v>57903.7865625</v>
      </c>
      <c r="G51" s="31" t="n">
        <f aca="false">IF(B51&lt;=$B$4,C51*(L-$B$4)*$G$4,D51*$B$4*$G$4)</f>
        <v>1290</v>
      </c>
      <c r="H51" s="31" t="n">
        <f aca="false">IF(B51&lt;=$C$4,C51*(L-$C$4)*$H$4,D51*$C$4*$H$4)</f>
        <v>3071.42857142856</v>
      </c>
      <c r="I51" s="31" t="n">
        <f aca="false">SUM(F51:H51)</f>
        <v>62265.2151339286</v>
      </c>
      <c r="J51" s="30" t="n">
        <f aca="false">J50+$B$78/70</f>
        <v>6.45</v>
      </c>
    </row>
    <row r="52" customFormat="false" ht="15" hidden="false" customHeight="false" outlineLevel="0" collapsed="false">
      <c r="B52" s="30" t="n">
        <f aca="false">B51+$B$78/70</f>
        <v>6.60000000000001</v>
      </c>
      <c r="C52" s="30" t="n">
        <f aca="false">B52/L</f>
        <v>0.628571428571429</v>
      </c>
      <c r="D52" s="30" t="n">
        <f aca="false">(L-B52)/L</f>
        <v>0.371428571428571</v>
      </c>
      <c r="F52" s="31" t="n">
        <f aca="false">C52*D52/2*(Auflast+Gewicht)*L*L</f>
        <v>57055.9275</v>
      </c>
      <c r="G52" s="31" t="n">
        <f aca="false">IF(B52&lt;=$B$4,C52*(L-$B$4)*$G$4,D52*$B$4*$G$4)</f>
        <v>1320</v>
      </c>
      <c r="H52" s="31" t="n">
        <f aca="false">IF(B52&lt;=$C$4,C52*(L-$C$4)*$H$4,D52*$C$4*$H$4)</f>
        <v>3142.85714285713</v>
      </c>
      <c r="I52" s="31" t="n">
        <f aca="false">SUM(F52:H52)</f>
        <v>61518.7846428571</v>
      </c>
      <c r="J52" s="30" t="n">
        <f aca="false">J51+$B$78/70</f>
        <v>6.60000000000001</v>
      </c>
    </row>
    <row r="53" customFormat="false" ht="15" hidden="false" customHeight="false" outlineLevel="0" collapsed="false">
      <c r="B53" s="30" t="n">
        <f aca="false">B52+$B$78/70</f>
        <v>6.75000000000001</v>
      </c>
      <c r="C53" s="30" t="n">
        <f aca="false">B53/L</f>
        <v>0.642857142857143</v>
      </c>
      <c r="D53" s="30" t="n">
        <f aca="false">(L-B53)/L</f>
        <v>0.357142857142857</v>
      </c>
      <c r="F53" s="31" t="n">
        <f aca="false">C53*D53/2*(Auflast+Gewicht)*L*L</f>
        <v>56108.3203125</v>
      </c>
      <c r="G53" s="31" t="n">
        <f aca="false">IF(B53&lt;=$B$4,C53*(L-$B$4)*$G$4,D53*$B$4*$G$4)</f>
        <v>1350</v>
      </c>
      <c r="H53" s="31" t="n">
        <f aca="false">IF(B53&lt;=$C$4,C53*(L-$C$4)*$H$4,D53*$C$4*$H$4)</f>
        <v>3214.28571428571</v>
      </c>
      <c r="I53" s="31" t="n">
        <f aca="false">SUM(F53:H53)</f>
        <v>60672.6060267857</v>
      </c>
      <c r="J53" s="30" t="n">
        <f aca="false">J52+$B$78/70</f>
        <v>6.75000000000001</v>
      </c>
    </row>
    <row r="54" customFormat="false" ht="15" hidden="false" customHeight="false" outlineLevel="0" collapsed="false">
      <c r="B54" s="30" t="n">
        <f aca="false">B53+$B$78/70</f>
        <v>6.90000000000001</v>
      </c>
      <c r="C54" s="30" t="n">
        <f aca="false">B54/L</f>
        <v>0.657142857142858</v>
      </c>
      <c r="D54" s="30" t="n">
        <f aca="false">(L-B54)/L</f>
        <v>0.342857142857142</v>
      </c>
      <c r="F54" s="31" t="n">
        <f aca="false">C54*D54/2*(Auflast+Gewicht)*L*L</f>
        <v>55060.965</v>
      </c>
      <c r="G54" s="31" t="n">
        <f aca="false">IF(B54&lt;=$B$4,C54*(L-$B$4)*$G$4,D54*$B$4*$G$4)</f>
        <v>1380</v>
      </c>
      <c r="H54" s="31" t="n">
        <f aca="false">IF(B54&lt;=$C$4,C54*(L-$C$4)*$H$4,D54*$C$4*$H$4)</f>
        <v>3285.71428571428</v>
      </c>
      <c r="I54" s="31" t="n">
        <f aca="false">SUM(F54:H54)</f>
        <v>59726.6792857142</v>
      </c>
      <c r="J54" s="30" t="n">
        <f aca="false">J53+$B$78/70</f>
        <v>6.90000000000001</v>
      </c>
    </row>
    <row r="55" customFormat="false" ht="15" hidden="false" customHeight="false" outlineLevel="0" collapsed="false">
      <c r="B55" s="30" t="n">
        <f aca="false">B54+$B$78/70</f>
        <v>7.05000000000001</v>
      </c>
      <c r="C55" s="30" t="n">
        <f aca="false">B55/L</f>
        <v>0.671428571428572</v>
      </c>
      <c r="D55" s="30" t="n">
        <f aca="false">(L-B55)/L</f>
        <v>0.328571428571428</v>
      </c>
      <c r="F55" s="31" t="n">
        <f aca="false">C55*D55/2*(Auflast+Gewicht)*L*L</f>
        <v>53913.8615625</v>
      </c>
      <c r="G55" s="31" t="n">
        <f aca="false">IF(B55&lt;=$B$4,C55*(L-$B$4)*$G$4,D55*$B$4*$G$4)</f>
        <v>1380</v>
      </c>
      <c r="H55" s="31" t="n">
        <f aca="false">IF(B55&lt;=$C$4,C55*(L-$C$4)*$H$4,D55*$C$4*$H$4)</f>
        <v>3357.14285714285</v>
      </c>
      <c r="I55" s="31" t="n">
        <f aca="false">SUM(F55:H55)</f>
        <v>58651.0044196428</v>
      </c>
      <c r="J55" s="30" t="n">
        <f aca="false">J54+$B$78/70</f>
        <v>7.05000000000001</v>
      </c>
    </row>
    <row r="56" customFormat="false" ht="15" hidden="false" customHeight="false" outlineLevel="0" collapsed="false">
      <c r="B56" s="30" t="n">
        <f aca="false">B55+$B$78/70</f>
        <v>7.20000000000001</v>
      </c>
      <c r="C56" s="30" t="n">
        <f aca="false">B56/L</f>
        <v>0.685714285714286</v>
      </c>
      <c r="D56" s="30" t="n">
        <f aca="false">(L-B56)/L</f>
        <v>0.314285714285714</v>
      </c>
      <c r="F56" s="31" t="n">
        <f aca="false">C56*D56/2*(Auflast+Gewicht)*L*L</f>
        <v>52667.0099999999</v>
      </c>
      <c r="G56" s="31" t="n">
        <f aca="false">IF(B56&lt;=$B$4,C56*(L-$B$4)*$G$4,D56*$B$4*$G$4)</f>
        <v>1320</v>
      </c>
      <c r="H56" s="31" t="n">
        <f aca="false">IF(B56&lt;=$C$4,C56*(L-$C$4)*$H$4,D56*$C$4*$H$4)</f>
        <v>3428.57142857142</v>
      </c>
      <c r="I56" s="31" t="n">
        <f aca="false">SUM(F56:H56)</f>
        <v>57415.5814285714</v>
      </c>
      <c r="J56" s="30" t="n">
        <f aca="false">J55+$B$78/70</f>
        <v>7.20000000000001</v>
      </c>
    </row>
    <row r="57" customFormat="false" ht="15" hidden="false" customHeight="false" outlineLevel="0" collapsed="false">
      <c r="B57" s="30" t="n">
        <f aca="false">B56+$B$78/70</f>
        <v>7.35000000000001</v>
      </c>
      <c r="C57" s="30" t="n">
        <f aca="false">B57/L</f>
        <v>0.700000000000001</v>
      </c>
      <c r="D57" s="30" t="n">
        <f aca="false">(L-B57)/L</f>
        <v>0.299999999999999</v>
      </c>
      <c r="F57" s="31" t="n">
        <f aca="false">C57*D57/2*(Auflast+Gewicht)*L*L</f>
        <v>51320.4103124999</v>
      </c>
      <c r="G57" s="31" t="n">
        <f aca="false">IF(B57&lt;=$B$4,C57*(L-$B$4)*$G$4,D57*$B$4*$G$4)</f>
        <v>1260</v>
      </c>
      <c r="H57" s="31" t="n">
        <f aca="false">IF(B57&lt;=$C$4,C57*(L-$C$4)*$H$4,D57*$C$4*$H$4)</f>
        <v>3499.99999999999</v>
      </c>
      <c r="I57" s="31" t="n">
        <f aca="false">SUM(F57:H57)</f>
        <v>56080.4103124999</v>
      </c>
      <c r="J57" s="30" t="n">
        <f aca="false">J56+$B$78/70</f>
        <v>7.35000000000001</v>
      </c>
    </row>
    <row r="58" customFormat="false" ht="15" hidden="false" customHeight="false" outlineLevel="0" collapsed="false">
      <c r="B58" s="30" t="n">
        <f aca="false">B57+$B$78/70</f>
        <v>7.50000000000001</v>
      </c>
      <c r="C58" s="30" t="n">
        <f aca="false">B58/L</f>
        <v>0.714285714285715</v>
      </c>
      <c r="D58" s="30" t="n">
        <f aca="false">(L-B58)/L</f>
        <v>0.285714285714285</v>
      </c>
      <c r="F58" s="31" t="n">
        <f aca="false">C58*D58/2*(Auflast+Gewicht)*L*L</f>
        <v>49874.0624999999</v>
      </c>
      <c r="G58" s="31" t="n">
        <f aca="false">IF(B58&lt;=$B$4,C58*(L-$B$4)*$G$4,D58*$B$4*$G$4)</f>
        <v>1200</v>
      </c>
      <c r="H58" s="31" t="n">
        <f aca="false">IF(B58&lt;=$C$4,C58*(L-$C$4)*$H$4,D58*$C$4*$H$4)</f>
        <v>3571.42857142856</v>
      </c>
      <c r="I58" s="31" t="n">
        <f aca="false">SUM(F58:H58)</f>
        <v>54645.4910714285</v>
      </c>
      <c r="J58" s="30" t="n">
        <f aca="false">J57+$B$78/70</f>
        <v>7.50000000000001</v>
      </c>
    </row>
    <row r="59" customFormat="false" ht="15" hidden="false" customHeight="false" outlineLevel="0" collapsed="false">
      <c r="B59" s="30" t="n">
        <f aca="false">B58+$B$78/70</f>
        <v>7.65000000000001</v>
      </c>
      <c r="C59" s="30" t="n">
        <f aca="false">B59/L</f>
        <v>0.728571428571429</v>
      </c>
      <c r="D59" s="30" t="n">
        <f aca="false">(L-B59)/L</f>
        <v>0.271428571428571</v>
      </c>
      <c r="F59" s="31" t="n">
        <f aca="false">C59*D59/2*(Auflast+Gewicht)*L*L</f>
        <v>48327.9665624999</v>
      </c>
      <c r="G59" s="31" t="n">
        <f aca="false">IF(B59&lt;=$B$4,C59*(L-$B$4)*$G$4,D59*$B$4*$G$4)</f>
        <v>1140</v>
      </c>
      <c r="H59" s="31" t="n">
        <f aca="false">IF(B59&lt;=$C$4,C59*(L-$C$4)*$H$4,D59*$C$4*$H$4)</f>
        <v>3642.85714285713</v>
      </c>
      <c r="I59" s="31" t="n">
        <f aca="false">SUM(F59:H59)</f>
        <v>53110.8237053571</v>
      </c>
      <c r="J59" s="30" t="n">
        <f aca="false">J58+$B$78/70</f>
        <v>7.65000000000001</v>
      </c>
    </row>
    <row r="60" customFormat="false" ht="15" hidden="false" customHeight="false" outlineLevel="0" collapsed="false">
      <c r="B60" s="30" t="n">
        <f aca="false">B59+$B$78/70</f>
        <v>7.80000000000001</v>
      </c>
      <c r="C60" s="30" t="n">
        <f aca="false">B60/L</f>
        <v>0.742857142857144</v>
      </c>
      <c r="D60" s="30" t="n">
        <f aca="false">(L-B60)/L</f>
        <v>0.257142857142856</v>
      </c>
      <c r="F60" s="31" t="n">
        <f aca="false">C60*D60/2*(Auflast+Gewicht)*L*L</f>
        <v>46682.1224999999</v>
      </c>
      <c r="G60" s="31" t="n">
        <f aca="false">IF(B60&lt;=$B$4,C60*(L-$B$4)*$G$4,D60*$B$4*$G$4)</f>
        <v>1080</v>
      </c>
      <c r="H60" s="31" t="n">
        <f aca="false">IF(B60&lt;=$C$4,C60*(L-$C$4)*$H$4,D60*$C$4*$H$4)</f>
        <v>3714.2857142857</v>
      </c>
      <c r="I60" s="31" t="n">
        <f aca="false">SUM(F60:H60)</f>
        <v>51476.4082142856</v>
      </c>
      <c r="J60" s="30" t="n">
        <f aca="false">J59+$B$78/70</f>
        <v>7.80000000000001</v>
      </c>
    </row>
    <row r="61" customFormat="false" ht="15" hidden="false" customHeight="false" outlineLevel="0" collapsed="false">
      <c r="B61" s="30" t="n">
        <f aca="false">B60+$B$78/70</f>
        <v>7.95000000000001</v>
      </c>
      <c r="C61" s="30" t="n">
        <f aca="false">B61/L</f>
        <v>0.757142857142858</v>
      </c>
      <c r="D61" s="30" t="n">
        <f aca="false">(L-B61)/L</f>
        <v>0.242857142857142</v>
      </c>
      <c r="F61" s="31" t="n">
        <f aca="false">C61*D61/2*(Auflast+Gewicht)*L*L</f>
        <v>44936.5303124999</v>
      </c>
      <c r="G61" s="31" t="n">
        <f aca="false">IF(B61&lt;=$B$4,C61*(L-$B$4)*$G$4,D61*$B$4*$G$4)</f>
        <v>1020</v>
      </c>
      <c r="H61" s="31" t="n">
        <f aca="false">IF(B61&lt;=$C$4,C61*(L-$C$4)*$H$4,D61*$C$4*$H$4)</f>
        <v>3785.71428571428</v>
      </c>
      <c r="I61" s="31" t="n">
        <f aca="false">SUM(F61:H61)</f>
        <v>49742.2445982142</v>
      </c>
      <c r="J61" s="30" t="n">
        <f aca="false">J60+$B$78/70</f>
        <v>7.95000000000001</v>
      </c>
    </row>
    <row r="62" customFormat="false" ht="15" hidden="false" customHeight="false" outlineLevel="0" collapsed="false">
      <c r="B62" s="30" t="n">
        <f aca="false">B61+$B$78/70</f>
        <v>8.10000000000001</v>
      </c>
      <c r="C62" s="30" t="n">
        <f aca="false">B62/L</f>
        <v>0.771428571428572</v>
      </c>
      <c r="D62" s="30" t="n">
        <f aca="false">(L-B62)/L</f>
        <v>0.228571428571428</v>
      </c>
      <c r="F62" s="31" t="n">
        <f aca="false">C62*D62/2*(Auflast+Gewicht)*L*L</f>
        <v>43091.1899999999</v>
      </c>
      <c r="G62" s="31" t="n">
        <f aca="false">IF(B62&lt;=$B$4,C62*(L-$B$4)*$G$4,D62*$B$4*$G$4)</f>
        <v>959.999999999997</v>
      </c>
      <c r="H62" s="31" t="n">
        <f aca="false">IF(B62&lt;=$C$4,C62*(L-$C$4)*$H$4,D62*$C$4*$H$4)</f>
        <v>3857.14285714285</v>
      </c>
      <c r="I62" s="31" t="n">
        <f aca="false">SUM(F62:H62)</f>
        <v>47908.3328571427</v>
      </c>
      <c r="J62" s="30" t="n">
        <f aca="false">J61+$B$78/70</f>
        <v>8.10000000000001</v>
      </c>
    </row>
    <row r="63" customFormat="false" ht="15" hidden="false" customHeight="false" outlineLevel="0" collapsed="false">
      <c r="B63" s="30" t="n">
        <f aca="false">B62+$B$78/70</f>
        <v>8.25000000000001</v>
      </c>
      <c r="C63" s="30" t="n">
        <f aca="false">B63/L</f>
        <v>0.785714285714287</v>
      </c>
      <c r="D63" s="30" t="n">
        <f aca="false">(L-B63)/L</f>
        <v>0.214285714285713</v>
      </c>
      <c r="F63" s="31" t="n">
        <f aca="false">C63*D63/2*(Auflast+Gewicht)*L*L</f>
        <v>41146.1015624999</v>
      </c>
      <c r="G63" s="31" t="n">
        <f aca="false">IF(B63&lt;=$B$4,C63*(L-$B$4)*$G$4,D63*$B$4*$G$4)</f>
        <v>899.999999999996</v>
      </c>
      <c r="H63" s="31" t="n">
        <f aca="false">IF(B63&lt;=$C$4,C63*(L-$C$4)*$H$4,D63*$C$4*$H$4)</f>
        <v>3928.57142857142</v>
      </c>
      <c r="I63" s="31" t="n">
        <f aca="false">SUM(F63:H63)</f>
        <v>45974.6729910713</v>
      </c>
      <c r="J63" s="30" t="n">
        <f aca="false">J62+$B$78/70</f>
        <v>8.25000000000001</v>
      </c>
    </row>
    <row r="64" customFormat="false" ht="15" hidden="false" customHeight="false" outlineLevel="0" collapsed="false">
      <c r="B64" s="30" t="n">
        <f aca="false">B63+$B$78/70</f>
        <v>8.40000000000001</v>
      </c>
      <c r="C64" s="30" t="n">
        <f aca="false">B64/L</f>
        <v>0.800000000000001</v>
      </c>
      <c r="D64" s="30" t="n">
        <f aca="false">(L-B64)/L</f>
        <v>0.199999999999999</v>
      </c>
      <c r="F64" s="31" t="n">
        <f aca="false">C64*D64/2*(Auflast+Gewicht)*L*L</f>
        <v>39101.2649999999</v>
      </c>
      <c r="G64" s="31" t="n">
        <f aca="false">IF(B64&lt;=$B$4,C64*(L-$B$4)*$G$4,D64*$B$4*$G$4)</f>
        <v>839.999999999996</v>
      </c>
      <c r="H64" s="31" t="n">
        <f aca="false">IF(B64&lt;=$C$4,C64*(L-$C$4)*$H$4,D64*$C$4*$H$4)</f>
        <v>3999.99999999999</v>
      </c>
      <c r="I64" s="31" t="n">
        <f aca="false">SUM(F64:H64)</f>
        <v>43941.2649999999</v>
      </c>
      <c r="J64" s="30" t="n">
        <f aca="false">J63+$B$78/70</f>
        <v>8.40000000000001</v>
      </c>
    </row>
    <row r="65" customFormat="false" ht="15" hidden="false" customHeight="false" outlineLevel="0" collapsed="false">
      <c r="B65" s="30" t="n">
        <f aca="false">B64+$B$78/70</f>
        <v>8.55000000000001</v>
      </c>
      <c r="C65" s="30" t="n">
        <f aca="false">B65/L</f>
        <v>0.814285714285715</v>
      </c>
      <c r="D65" s="30" t="n">
        <f aca="false">(L-B65)/L</f>
        <v>0.185714285714285</v>
      </c>
      <c r="F65" s="31" t="n">
        <f aca="false">C65*D65/2*(Auflast+Gewicht)*L*L</f>
        <v>36956.6803124999</v>
      </c>
      <c r="G65" s="31" t="n">
        <f aca="false">IF(B65&lt;=$B$4,C65*(L-$B$4)*$G$4,D65*$B$4*$G$4)</f>
        <v>779.999999999996</v>
      </c>
      <c r="H65" s="31" t="n">
        <f aca="false">IF(B65&lt;=$C$4,C65*(L-$C$4)*$H$4,D65*$C$4*$H$4)</f>
        <v>4071.42857142856</v>
      </c>
      <c r="I65" s="31" t="n">
        <f aca="false">SUM(F65:H65)</f>
        <v>41808.1088839284</v>
      </c>
      <c r="J65" s="30" t="n">
        <f aca="false">J64+$B$78/70</f>
        <v>8.55000000000001</v>
      </c>
    </row>
    <row r="66" customFormat="false" ht="15" hidden="false" customHeight="false" outlineLevel="0" collapsed="false">
      <c r="B66" s="30" t="n">
        <f aca="false">B65+$B$78/70</f>
        <v>8.70000000000001</v>
      </c>
      <c r="C66" s="30" t="n">
        <f aca="false">B66/L</f>
        <v>0.82857142857143</v>
      </c>
      <c r="D66" s="30" t="n">
        <f aca="false">(L-B66)/L</f>
        <v>0.17142857142857</v>
      </c>
      <c r="F66" s="31" t="n">
        <f aca="false">C66*D66/2*(Auflast+Gewicht)*L*L</f>
        <v>34712.3474999998</v>
      </c>
      <c r="G66" s="31" t="n">
        <f aca="false">IF(B66&lt;=$B$4,C66*(L-$B$4)*$G$4,D66*$B$4*$G$4)</f>
        <v>719.999999999996</v>
      </c>
      <c r="H66" s="31" t="n">
        <f aca="false">IF(B66&lt;=$C$4,C66*(L-$C$4)*$H$4,D66*$C$4*$H$4)</f>
        <v>4142.85714285713</v>
      </c>
      <c r="I66" s="31" t="n">
        <f aca="false">SUM(F66:H66)</f>
        <v>39575.204642857</v>
      </c>
      <c r="J66" s="30" t="n">
        <f aca="false">J65+$B$78/70</f>
        <v>8.70000000000001</v>
      </c>
    </row>
    <row r="67" customFormat="false" ht="15" hidden="false" customHeight="false" outlineLevel="0" collapsed="false">
      <c r="B67" s="30" t="n">
        <f aca="false">B66+$B$78/70</f>
        <v>8.85000000000001</v>
      </c>
      <c r="C67" s="30" t="n">
        <f aca="false">B67/L</f>
        <v>0.842857142857144</v>
      </c>
      <c r="D67" s="30" t="n">
        <f aca="false">(L-B67)/L</f>
        <v>0.157142857142856</v>
      </c>
      <c r="F67" s="31" t="n">
        <f aca="false">C67*D67/2*(Auflast+Gewicht)*L*L</f>
        <v>32368.2665624998</v>
      </c>
      <c r="G67" s="31" t="n">
        <f aca="false">IF(B67&lt;=$B$4,C67*(L-$B$4)*$G$4,D67*$B$4*$G$4)</f>
        <v>659.999999999996</v>
      </c>
      <c r="H67" s="31" t="n">
        <f aca="false">IF(B67&lt;=$C$4,C67*(L-$C$4)*$H$4,D67*$C$4*$H$4)</f>
        <v>4214.2857142857</v>
      </c>
      <c r="I67" s="31" t="n">
        <f aca="false">SUM(F67:H67)</f>
        <v>37242.5522767855</v>
      </c>
      <c r="J67" s="30" t="n">
        <f aca="false">J66+$B$78/70</f>
        <v>8.85000000000001</v>
      </c>
    </row>
    <row r="68" customFormat="false" ht="15" hidden="false" customHeight="false" outlineLevel="0" collapsed="false">
      <c r="B68" s="30" t="n">
        <f aca="false">B67+$B$78/70</f>
        <v>9.00000000000001</v>
      </c>
      <c r="C68" s="30" t="n">
        <f aca="false">B68/L</f>
        <v>0.857142857142858</v>
      </c>
      <c r="D68" s="30" t="n">
        <f aca="false">(L-B68)/L</f>
        <v>0.142857142857142</v>
      </c>
      <c r="F68" s="31" t="n">
        <f aca="false">C68*D68/2*(Auflast+Gewicht)*L*L</f>
        <v>29924.4374999998</v>
      </c>
      <c r="G68" s="31" t="n">
        <f aca="false">IF(B68&lt;=$B$4,C68*(L-$B$4)*$G$4,D68*$B$4*$G$4)</f>
        <v>599.999999999996</v>
      </c>
      <c r="H68" s="31" t="n">
        <f aca="false">IF(B68&lt;=$C$4,C68*(L-$C$4)*$H$4,D68*$C$4*$H$4)</f>
        <v>4285.71428571428</v>
      </c>
      <c r="I68" s="31" t="n">
        <f aca="false">SUM(F68:H68)</f>
        <v>34810.1517857141</v>
      </c>
      <c r="J68" s="30" t="n">
        <f aca="false">J67+$B$78/70</f>
        <v>9.00000000000001</v>
      </c>
    </row>
    <row r="69" customFormat="false" ht="15" hidden="false" customHeight="false" outlineLevel="0" collapsed="false">
      <c r="B69" s="30" t="n">
        <f aca="false">B68+$B$78/70</f>
        <v>9.15000000000001</v>
      </c>
      <c r="C69" s="30" t="n">
        <f aca="false">B69/L</f>
        <v>0.871428571428572</v>
      </c>
      <c r="D69" s="30" t="n">
        <f aca="false">(L-B69)/L</f>
        <v>0.128571428571428</v>
      </c>
      <c r="F69" s="31" t="n">
        <f aca="false">C69*D69/2*(Auflast+Gewicht)*L*L</f>
        <v>27380.8603124998</v>
      </c>
      <c r="G69" s="31" t="n">
        <f aca="false">IF(B69&lt;=$B$4,C69*(L-$B$4)*$G$4,D69*$B$4*$G$4)</f>
        <v>539.999999999996</v>
      </c>
      <c r="H69" s="31" t="n">
        <f aca="false">IF(B69&lt;=$C$4,C69*(L-$C$4)*$H$4,D69*$C$4*$H$4)</f>
        <v>4357.14285714285</v>
      </c>
      <c r="I69" s="31" t="n">
        <f aca="false">SUM(F69:H69)</f>
        <v>32278.0031696427</v>
      </c>
      <c r="J69" s="30" t="n">
        <f aca="false">J68+$B$78/70</f>
        <v>9.15000000000001</v>
      </c>
    </row>
    <row r="70" customFormat="false" ht="15" hidden="false" customHeight="false" outlineLevel="0" collapsed="false">
      <c r="B70" s="30" t="n">
        <f aca="false">B69+$B$78/70</f>
        <v>9.30000000000001</v>
      </c>
      <c r="C70" s="30" t="n">
        <f aca="false">B70/L</f>
        <v>0.885714285714287</v>
      </c>
      <c r="D70" s="30" t="n">
        <f aca="false">(L-B70)/L</f>
        <v>0.114285714285713</v>
      </c>
      <c r="F70" s="31" t="n">
        <f aca="false">C70*D70/2*(Auflast+Gewicht)*L*L</f>
        <v>24737.5349999998</v>
      </c>
      <c r="G70" s="31" t="n">
        <f aca="false">IF(B70&lt;=$B$4,C70*(L-$B$4)*$G$4,D70*$B$4*$G$4)</f>
        <v>479.999999999995</v>
      </c>
      <c r="H70" s="31" t="n">
        <f aca="false">IF(B70&lt;=$C$4,C70*(L-$C$4)*$H$4,D70*$C$4*$H$4)</f>
        <v>4428.57142857142</v>
      </c>
      <c r="I70" s="31" t="n">
        <f aca="false">SUM(F70:H70)</f>
        <v>29646.1064285712</v>
      </c>
      <c r="J70" s="30" t="n">
        <f aca="false">J69+$B$78/70</f>
        <v>9.30000000000001</v>
      </c>
    </row>
    <row r="71" customFormat="false" ht="15" hidden="false" customHeight="false" outlineLevel="0" collapsed="false">
      <c r="B71" s="30" t="n">
        <f aca="false">B70+$B$78/70</f>
        <v>9.45000000000001</v>
      </c>
      <c r="C71" s="30" t="n">
        <f aca="false">B71/L</f>
        <v>0.900000000000001</v>
      </c>
      <c r="D71" s="30" t="n">
        <f aca="false">(L-B71)/L</f>
        <v>0.0999999999999989</v>
      </c>
      <c r="F71" s="31" t="n">
        <f aca="false">C71*D71/2*(Auflast+Gewicht)*L*L</f>
        <v>21994.4615624998</v>
      </c>
      <c r="G71" s="31" t="n">
        <f aca="false">IF(B71&lt;=$B$4,C71*(L-$B$4)*$G$4,D71*$B$4*$G$4)</f>
        <v>419.999999999995</v>
      </c>
      <c r="H71" s="31" t="n">
        <f aca="false">IF(B71&lt;=$C$4,C71*(L-$C$4)*$H$4,D71*$C$4*$H$4)</f>
        <v>4499.99999999999</v>
      </c>
      <c r="I71" s="31" t="n">
        <f aca="false">SUM(F71:H71)</f>
        <v>26914.4615624998</v>
      </c>
      <c r="J71" s="30" t="n">
        <f aca="false">J70+$B$78/70</f>
        <v>9.45000000000001</v>
      </c>
    </row>
    <row r="72" customFormat="false" ht="15" hidden="false" customHeight="false" outlineLevel="0" collapsed="false">
      <c r="B72" s="30" t="n">
        <f aca="false">B71+$B$78/70</f>
        <v>9.60000000000001</v>
      </c>
      <c r="C72" s="30" t="n">
        <f aca="false">B72/L</f>
        <v>0.914285714285716</v>
      </c>
      <c r="D72" s="30" t="n">
        <f aca="false">(L-B72)/L</f>
        <v>0.0857142857142846</v>
      </c>
      <c r="F72" s="31" t="n">
        <f aca="false">C72*D72/2*(Auflast+Gewicht)*L*L</f>
        <v>19151.6399999998</v>
      </c>
      <c r="G72" s="31" t="n">
        <f aca="false">IF(B72&lt;=$B$4,C72*(L-$B$4)*$G$4,D72*$B$4*$G$4)</f>
        <v>359.999999999995</v>
      </c>
      <c r="H72" s="31" t="n">
        <f aca="false">IF(B72&lt;=$C$4,C72*(L-$C$4)*$H$4,D72*$C$4*$H$4)</f>
        <v>4571.42857142856</v>
      </c>
      <c r="I72" s="31" t="n">
        <f aca="false">SUM(F72:H72)</f>
        <v>24083.0685714283</v>
      </c>
      <c r="J72" s="30" t="n">
        <f aca="false">J71+$B$78/70</f>
        <v>9.60000000000001</v>
      </c>
    </row>
    <row r="73" customFormat="false" ht="15" hidden="false" customHeight="false" outlineLevel="0" collapsed="false">
      <c r="B73" s="30" t="n">
        <f aca="false">B72+$B$78/70</f>
        <v>9.75000000000001</v>
      </c>
      <c r="C73" s="30" t="n">
        <f aca="false">B73/L</f>
        <v>0.92857142857143</v>
      </c>
      <c r="D73" s="30" t="n">
        <f aca="false">(L-B73)/L</f>
        <v>0.0714285714285702</v>
      </c>
      <c r="F73" s="31" t="n">
        <f aca="false">C73*D73/2*(Auflast+Gewicht)*L*L</f>
        <v>16209.0703124998</v>
      </c>
      <c r="G73" s="31" t="n">
        <f aca="false">IF(B73&lt;=$B$4,C73*(L-$B$4)*$G$4,D73*$B$4*$G$4)</f>
        <v>299.999999999995</v>
      </c>
      <c r="H73" s="31" t="n">
        <f aca="false">IF(B73&lt;=$C$4,C73*(L-$C$4)*$H$4,D73*$C$4*$H$4)</f>
        <v>4642.85714285713</v>
      </c>
      <c r="I73" s="31" t="n">
        <f aca="false">SUM(F73:H73)</f>
        <v>21151.9274553569</v>
      </c>
      <c r="J73" s="30" t="n">
        <f aca="false">J72+$B$78/70</f>
        <v>9.75000000000001</v>
      </c>
    </row>
    <row r="74" customFormat="false" ht="15" hidden="false" customHeight="false" outlineLevel="0" collapsed="false">
      <c r="B74" s="30" t="n">
        <f aca="false">B73+$B$78/70</f>
        <v>9.90000000000001</v>
      </c>
      <c r="C74" s="30" t="n">
        <f aca="false">B74/L</f>
        <v>0.942857142857144</v>
      </c>
      <c r="D74" s="30" t="n">
        <f aca="false">(L-B74)/L</f>
        <v>0.0571428571428559</v>
      </c>
      <c r="F74" s="31" t="n">
        <f aca="false">C74*D74/2*(Auflast+Gewicht)*L*L</f>
        <v>13166.7524999997</v>
      </c>
      <c r="G74" s="31" t="n">
        <f aca="false">IF(B74&lt;=$B$4,C74*(L-$B$4)*$G$4,D74*$B$4*$G$4)</f>
        <v>239.999999999995</v>
      </c>
      <c r="H74" s="31" t="n">
        <f aca="false">IF(B74&lt;=$C$4,C74*(L-$C$4)*$H$4,D74*$C$4*$H$4)</f>
        <v>4714.2857142857</v>
      </c>
      <c r="I74" s="31" t="n">
        <f aca="false">SUM(F74:H74)</f>
        <v>18121.0382142854</v>
      </c>
      <c r="J74" s="30" t="n">
        <f aca="false">J73+$B$78/70</f>
        <v>9.90000000000001</v>
      </c>
    </row>
    <row r="75" customFormat="false" ht="15" hidden="false" customHeight="false" outlineLevel="0" collapsed="false">
      <c r="B75" s="30" t="n">
        <f aca="false">B74+$B$78/70</f>
        <v>10.05</v>
      </c>
      <c r="C75" s="30" t="n">
        <f aca="false">B75/L</f>
        <v>0.957142857142858</v>
      </c>
      <c r="D75" s="30" t="n">
        <f aca="false">(L-B75)/L</f>
        <v>0.0428571428571416</v>
      </c>
      <c r="F75" s="31" t="n">
        <f aca="false">C75*D75/2*(Auflast+Gewicht)*L*L</f>
        <v>10024.6865624997</v>
      </c>
      <c r="G75" s="31" t="n">
        <f aca="false">IF(B75&lt;=$B$4,C75*(L-$B$4)*$G$4,D75*$B$4*$G$4)</f>
        <v>179.999999999995</v>
      </c>
      <c r="H75" s="31" t="n">
        <f aca="false">IF(B75&lt;=$C$4,C75*(L-$C$4)*$H$4,D75*$C$4*$H$4)</f>
        <v>4785.71428571428</v>
      </c>
      <c r="I75" s="31" t="n">
        <f aca="false">SUM(F75:H75)</f>
        <v>14990.400848214</v>
      </c>
      <c r="J75" s="30" t="n">
        <f aca="false">J74+$B$78/70</f>
        <v>10.05</v>
      </c>
    </row>
    <row r="76" customFormat="false" ht="15" hidden="false" customHeight="false" outlineLevel="0" collapsed="false">
      <c r="B76" s="30" t="n">
        <f aca="false">B75+$B$78/70</f>
        <v>10.2</v>
      </c>
      <c r="C76" s="30" t="n">
        <f aca="false">B76/L</f>
        <v>0.971428571428573</v>
      </c>
      <c r="D76" s="30" t="n">
        <f aca="false">(L-B76)/L</f>
        <v>0.0285714285714273</v>
      </c>
      <c r="F76" s="31" t="n">
        <f aca="false">C76*D76/2*(Auflast+Gewicht)*L*L</f>
        <v>6782.8724999997</v>
      </c>
      <c r="G76" s="31" t="n">
        <f aca="false">IF(B76&lt;=$B$4,C76*(L-$B$4)*$G$4,D76*$B$4*$G$4)</f>
        <v>119.999999999995</v>
      </c>
      <c r="H76" s="31" t="n">
        <f aca="false">IF(B76&lt;=$C$4,C76*(L-$C$4)*$H$4,D76*$C$4*$H$4)</f>
        <v>4857.14285714285</v>
      </c>
      <c r="I76" s="31" t="n">
        <f aca="false">SUM(F76:H76)</f>
        <v>11760.0153571425</v>
      </c>
      <c r="J76" s="30" t="n">
        <f aca="false">J75+$B$78/70</f>
        <v>10.2</v>
      </c>
    </row>
    <row r="77" customFormat="false" ht="15" hidden="false" customHeight="false" outlineLevel="0" collapsed="false">
      <c r="B77" s="30" t="n">
        <f aca="false">B76+$B$78/70</f>
        <v>10.35</v>
      </c>
      <c r="C77" s="30" t="n">
        <f aca="false">B77/L</f>
        <v>0.985714285714287</v>
      </c>
      <c r="D77" s="30" t="n">
        <f aca="false">(L-B77)/L</f>
        <v>0.014285714285713</v>
      </c>
      <c r="F77" s="31" t="n">
        <f aca="false">C77*D77/2*(Auflast+Gewicht)*L*L</f>
        <v>3441.31031249969</v>
      </c>
      <c r="G77" s="31" t="n">
        <f aca="false">IF(B77&lt;=$B$4,C77*(L-$B$4)*$G$4,D77*$B$4*$G$4)</f>
        <v>59.9999999999945</v>
      </c>
      <c r="H77" s="31" t="n">
        <f aca="false">IF(B77&lt;=$C$4,C77*(L-$C$4)*$H$4,D77*$C$4*$H$4)</f>
        <v>4928.57142857142</v>
      </c>
      <c r="I77" s="31" t="n">
        <f aca="false">SUM(F77:H77)</f>
        <v>8429.8817410711</v>
      </c>
      <c r="J77" s="30" t="n">
        <f aca="false">J76+$B$78/70</f>
        <v>10.35</v>
      </c>
    </row>
    <row r="78" customFormat="false" ht="15" hidden="false" customHeight="false" outlineLevel="0" collapsed="false">
      <c r="B78" s="30" t="n">
        <f aca="false">L</f>
        <v>10.5</v>
      </c>
      <c r="C78" s="30" t="n">
        <f aca="false">B78/L</f>
        <v>1</v>
      </c>
      <c r="D78" s="30" t="n">
        <f aca="false">(L-B78)/L</f>
        <v>0</v>
      </c>
      <c r="F78" s="31" t="n">
        <f aca="false">C78*D78/2*(Auflast+Gewicht)*L*L</f>
        <v>0</v>
      </c>
      <c r="G78" s="31" t="n">
        <f aca="false">IF(B78&lt;=$B$4,C78*(L-$B$4)*$G$4,D78*$B$4*$G$4)</f>
        <v>0</v>
      </c>
      <c r="H78" s="31" t="n">
        <f aca="false">IF(B78&lt;=$C$4,C78*(L-$C$4)*$H$4,D78*$C$4*$H$4)</f>
        <v>0</v>
      </c>
      <c r="I78" s="31" t="n">
        <f aca="false">SUM(F78:H78)</f>
        <v>0</v>
      </c>
      <c r="J78" s="30" t="n">
        <f aca="false">L</f>
        <v>10.5</v>
      </c>
    </row>
  </sheetData>
  <sheetProtection sheet="false"/>
  <printOptions headings="false" gridLines="false" gridLinesSet="true" horizontalCentered="true" verticalCentered="true"/>
  <pageMargins left="0.708333333333333" right="0.708333333333333" top="0.7875" bottom="0.7875" header="0.315277777777778" footer="0.315277777777778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&amp;C&amp;A</oddHeader>
    <oddFooter>&amp;LDavid Glasner&amp;CWerte Einfeldträger&amp;RSeite 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90</TotalTime>
  <Application>LibreOffice/4.4.1.2$Linux_X86_64 LibreOffice_project/40m0$Build-2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language>en-US</dc:language>
  <cp:lastModifiedBy>Elisabeth Getzner</cp:lastModifiedBy>
  <cp:lastPrinted>2013-10-28T09:31:55Z</cp:lastPrinted>
  <cp:revision>1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