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Tabelle4" sheetId="4" state="hidden" r:id="rId5"/>
  </sheets>
  <definedNames>
    <definedName function="false" hidden="false" localSheetId="2" name="_xlnm.Print_Titles" vbProcedure="false">Momente!$1:$6</definedName>
    <definedName function="false" hidden="false" name="Länge" vbProcedure="false">Tabelle4!$A$3:$A$6</definedName>
    <definedName function="false" hidden="false" localSheetId="0" name="Diagramm" vbProcedure="false">Ergebnisse!$B$33:$I$48</definedName>
    <definedName function="false" hidden="false" localSheetId="0" name="Ergebnisse" vbProcedure="false">Ergebnisse!$B$21:$I$29</definedName>
    <definedName function="false" hidden="false" localSheetId="0" name="Nutzereingaben" vbProcedure="false">Ergebnisse!$B$5:$I$17</definedName>
    <definedName function="false" hidden="false" localSheetId="1" name="Ergebnisse" vbProcedure="false">'Eingabe QS'!$B$19:$I$25</definedName>
    <definedName function="false" hidden="false" localSheetId="1" name="Grafik" vbProcedure="false">'Eingabe QS'!$B$29:$I$48</definedName>
    <definedName function="false" hidden="false" localSheetId="1" name="Nutzereingaben" vbProcedure="false">'Eingabe QS'!$B$5:$I$15</definedName>
    <definedName function="false" hidden="false" localSheetId="2" name="_xlnm.Print_Titles" vbProcedure="false">Momente!$1:$6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<sst xmlns="http://schemas.openxmlformats.org/spreadsheetml/2006/main" count="89" uniqueCount="65">
  <si>
    <t>Einfache statische Berechnung eines Einfeldträgers</t>
  </si>
  <si>
    <t>Bitte geben sie folgende Werte ein:</t>
  </si>
  <si>
    <t>Gesamtlänge des Einfeldträgers</t>
  </si>
  <si>
    <t>L=</t>
  </si>
  <si>
    <t>[m]</t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</si>
  <si>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</si>
  <si>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</si>
  <si>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</si>
  <si>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</si>
  <si>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</si>
  <si>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</si>
  <si>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</si>
  <si>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</si>
  <si>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</si>
  <si>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</si>
  <si>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</si>
  <si>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</si>
  <si>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</t>
  </si>
  <si>
    <t>Summe aus Eigengewicht und Auflast</t>
  </si>
  <si>
    <r>
      <t>g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</si>
  <si>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</si>
  <si>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</si>
  <si>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</si>
  <si>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</si>
  <si>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</si>
  <si>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</si>
  <si>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</si>
  <si>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</si>
  <si>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</si>
  <si>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</si>
  <si>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</si>
  <si>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</si>
  <si>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</si>
  <si>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</si>
  <si>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</si>
  <si>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</si>
  <si>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</si>
  <si>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</si>
  <si>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</si>
  <si>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</si>
  <si>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</si>
  <si>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[kg/m³]</t>
  </si>
  <si>
    <t>Fläche des Querschnittes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</si>
  <si>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</si>
  <si>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</si>
  <si>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</si>
  <si>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</si>
  <si>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</si>
  <si>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</si>
  <si>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</si>
  <si>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</si>
  <si>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r>
      <t>Position der Einzellast 1 x</t>
    </r>
    <r>
      <rPr>
        <vertAlign val="subscript"/>
        <sz val="9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</si>
  <si>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9"/>
        <color rgb="FF000000"/>
        <rFont val="Calibri"/>
        <family val="2"/>
        <charset val="1"/>
      </rPr>
      <t>2</t>
    </r>
  </si>
  <si>
    <t>Gesamtlänge Brücke</t>
  </si>
  <si>
    <r>
      <t>Eigengewicht und Auflast q</t>
    </r>
    <r>
      <rPr>
        <vertAlign val="subscript"/>
        <sz val="9"/>
        <color rgb="FF000000"/>
        <rFont val="Calibri"/>
        <family val="2"/>
        <charset val="1"/>
      </rPr>
      <t>z</t>
    </r>
    <r>
      <rPr>
        <sz val="9"/>
        <color rgb="FF000000"/>
        <rFont val="Calibri"/>
        <family val="2"/>
        <charset val="1"/>
      </rPr>
      <t> + p</t>
    </r>
    <r>
      <rPr>
        <vertAlign val="subscript"/>
        <sz val="9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</si>
  <si>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9"/>
        <color rgb="FF000000"/>
        <rFont val="Calibri"/>
        <family val="2"/>
        <charset val="1"/>
      </rPr>
      <t>z1</t>
    </r>
  </si>
  <si>
    <r>
      <t>Einzellast P</t>
    </r>
    <r>
      <rPr>
        <vertAlign val="subscript"/>
        <sz val="9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</si>
  <si>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</si>
  <si>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</si>
  <si>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</si>
  <si>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</si>
  <si>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</si>
  <si>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</si>
  <si>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</si>
  <si>
    <t>Länge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</si>
</sst>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Cambria"/>
      <family val="1"/>
      <charset val="1"/>
    </font>
    <font>
      <b val="true"/>
      <sz val="11"/>
      <color rgb="FF000000"/>
      <name val="Cambria"/>
      <family val="1"/>
      <charset val="1"/>
    </font>
    <font>
      <vertAlign val="subscript"/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8"/>
      <color rgb="FF000000"/>
      <name val="Cambria"/>
      <family val="1"/>
      <charset val="1"/>
    </font>
    <font>
      <vertAlign val="superscript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vertAlign val="subscript"/>
      <sz val="9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5F4E0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B3EAF2"/>
        <bgColor rgb="FFCCFFFF"/>
      </patternFill>
    </fill>
    <fill>
      <patternFill patternType="solid">
        <fgColor rgb="FF21B2C9"/>
        <bgColor rgb="FF0099D4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4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5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0" fillId="4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99D4"/>
      <rgbColor rgb="FFC0C0C0"/>
      <rgbColor rgb="FF878787"/>
      <rgbColor rgb="FF9999FF"/>
      <rgbColor rgb="FF993366"/>
      <rgbColor rgb="FFFFFFCC"/>
      <rgbColor rgb="FFB3EAF2"/>
      <rgbColor rgb="FF660066"/>
      <rgbColor rgb="FFFF8080"/>
      <rgbColor rgb="FF0A6CC5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5D0D9"/>
      <rgbColor rgb="FFCCFFFF"/>
      <rgbColor rgb="FFE5F4E0"/>
      <rgbColor rgb="FFFFFF99"/>
      <rgbColor rgb="FF99CCFF"/>
      <rgbColor rgb="FFFF99CC"/>
      <rgbColor rgb="FFCC99FF"/>
      <rgbColor rgb="FFFFCC99"/>
      <rgbColor rgb="FF3366FF"/>
      <rgbColor rgb="FF21B2C9"/>
      <rgbColor rgb="FF99CC00"/>
      <rgbColor rgb="FFFFCC00"/>
      <rgbColor rgb="FFFF9900"/>
      <rgbColor rgb="FFFF6600"/>
      <rgbColor rgb="FF666699"/>
      <rgbColor rgb="FF969696"/>
      <rgbColor rgb="FF003366"/>
      <rgbColor rgb="FF0ACF99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0a6cc5"/>
            </a:solidFill>
            <a:ln w="28440">
              <a:solidFill>
                <a:srgbClr val="0a6cc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momente!$A$7:$A$77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</c:v>
                </c:pt>
                <c:pt idx="58">
                  <c:v>8.7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</c:v>
                </c:pt>
                <c:pt idx="63">
                  <c:v>9.45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momente!$E$7:$E$77</c:f>
              <c:numCache>
                <c:formatCode>General</c:formatCode>
                <c:ptCount val="71"/>
                <c:pt idx="0">
                  <c:v>0</c:v>
                </c:pt>
                <c:pt idx="1">
                  <c:v>3441.3103125</c:v>
                </c:pt>
                <c:pt idx="2">
                  <c:v>6782.8725</c:v>
                </c:pt>
                <c:pt idx="3">
                  <c:v>10024.6865625</c:v>
                </c:pt>
                <c:pt idx="4">
                  <c:v>13166.7525</c:v>
                </c:pt>
                <c:pt idx="5">
                  <c:v>16209.0703125</c:v>
                </c:pt>
                <c:pt idx="6">
                  <c:v>19151.64</c:v>
                </c:pt>
                <c:pt idx="7">
                  <c:v>21994.4615625</c:v>
                </c:pt>
                <c:pt idx="8">
                  <c:v>24737.535</c:v>
                </c:pt>
                <c:pt idx="9">
                  <c:v>27380.8603125</c:v>
                </c:pt>
                <c:pt idx="10">
                  <c:v>29924.4375</c:v>
                </c:pt>
                <c:pt idx="11">
                  <c:v>32368.2665625</c:v>
                </c:pt>
                <c:pt idx="12">
                  <c:v>34712.3475</c:v>
                </c:pt>
                <c:pt idx="13">
                  <c:v>36956.6803125</c:v>
                </c:pt>
                <c:pt idx="14">
                  <c:v>39101.265</c:v>
                </c:pt>
                <c:pt idx="15">
                  <c:v>41146.1015625</c:v>
                </c:pt>
                <c:pt idx="16">
                  <c:v>43091.19</c:v>
                </c:pt>
                <c:pt idx="17">
                  <c:v>44936.5303125</c:v>
                </c:pt>
                <c:pt idx="18">
                  <c:v>46682.1225</c:v>
                </c:pt>
                <c:pt idx="19">
                  <c:v>48327.9665625</c:v>
                </c:pt>
                <c:pt idx="20">
                  <c:v>49874.0625</c:v>
                </c:pt>
                <c:pt idx="21">
                  <c:v>51320.4103125</c:v>
                </c:pt>
                <c:pt idx="22">
                  <c:v>52667.01</c:v>
                </c:pt>
                <c:pt idx="23">
                  <c:v>53913.8615625</c:v>
                </c:pt>
                <c:pt idx="24">
                  <c:v>55060.965</c:v>
                </c:pt>
                <c:pt idx="25">
                  <c:v>56108.3203125</c:v>
                </c:pt>
                <c:pt idx="26">
                  <c:v>57055.9275</c:v>
                </c:pt>
                <c:pt idx="27">
                  <c:v>57903.7865625</c:v>
                </c:pt>
                <c:pt idx="28">
                  <c:v>58651.8975</c:v>
                </c:pt>
                <c:pt idx="29">
                  <c:v>59300.2603125</c:v>
                </c:pt>
                <c:pt idx="30">
                  <c:v>59848.875</c:v>
                </c:pt>
                <c:pt idx="31">
                  <c:v>60297.7415625</c:v>
                </c:pt>
                <c:pt idx="32">
                  <c:v>60646.86</c:v>
                </c:pt>
                <c:pt idx="33">
                  <c:v>60896.2303125</c:v>
                </c:pt>
                <c:pt idx="34">
                  <c:v>61045.8525</c:v>
                </c:pt>
                <c:pt idx="35">
                  <c:v>61095.7265625</c:v>
                </c:pt>
                <c:pt idx="36">
                  <c:v>61045.8525</c:v>
                </c:pt>
                <c:pt idx="37">
                  <c:v>60896.2303125</c:v>
                </c:pt>
                <c:pt idx="38">
                  <c:v>60646.86</c:v>
                </c:pt>
                <c:pt idx="39">
                  <c:v>60297.7415625</c:v>
                </c:pt>
                <c:pt idx="40">
                  <c:v>59848.875</c:v>
                </c:pt>
                <c:pt idx="41">
                  <c:v>59300.2603125</c:v>
                </c:pt>
                <c:pt idx="42">
                  <c:v>58651.8975</c:v>
                </c:pt>
                <c:pt idx="43">
                  <c:v>57903.7865625</c:v>
                </c:pt>
                <c:pt idx="44">
                  <c:v>57055.9275</c:v>
                </c:pt>
                <c:pt idx="45">
                  <c:v>56108.3203125</c:v>
                </c:pt>
                <c:pt idx="46">
                  <c:v>55060.965</c:v>
                </c:pt>
                <c:pt idx="47">
                  <c:v>53913.8615625</c:v>
                </c:pt>
                <c:pt idx="48">
                  <c:v>52667.01</c:v>
                </c:pt>
                <c:pt idx="49">
                  <c:v>51320.4103125</c:v>
                </c:pt>
                <c:pt idx="50">
                  <c:v>49874.0625</c:v>
                </c:pt>
                <c:pt idx="51">
                  <c:v>48327.9665625</c:v>
                </c:pt>
                <c:pt idx="52">
                  <c:v>46682.1225</c:v>
                </c:pt>
                <c:pt idx="53">
                  <c:v>44936.5303125</c:v>
                </c:pt>
                <c:pt idx="54">
                  <c:v>43091.19</c:v>
                </c:pt>
                <c:pt idx="55">
                  <c:v>41146.1015625</c:v>
                </c:pt>
                <c:pt idx="56">
                  <c:v>39101.265</c:v>
                </c:pt>
                <c:pt idx="57">
                  <c:v>36956.6803125</c:v>
                </c:pt>
                <c:pt idx="58">
                  <c:v>34712.3475</c:v>
                </c:pt>
                <c:pt idx="59">
                  <c:v>32368.2665625</c:v>
                </c:pt>
                <c:pt idx="60">
                  <c:v>29924.4375</c:v>
                </c:pt>
                <c:pt idx="61">
                  <c:v>27380.8603125</c:v>
                </c:pt>
                <c:pt idx="62">
                  <c:v>24737.535</c:v>
                </c:pt>
                <c:pt idx="63">
                  <c:v>21994.4615625</c:v>
                </c:pt>
                <c:pt idx="64">
                  <c:v>19151.64</c:v>
                </c:pt>
                <c:pt idx="65">
                  <c:v>16209.0703125</c:v>
                </c:pt>
                <c:pt idx="66">
                  <c:v>13166.7525</c:v>
                </c:pt>
                <c:pt idx="67">
                  <c:v>10024.6865625</c:v>
                </c:pt>
                <c:pt idx="68">
                  <c:v>6782.87250000002</c:v>
                </c:pt>
                <c:pt idx="69">
                  <c:v>3441.31031250001</c:v>
                </c:pt>
                <c:pt idx="7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"Mz1 [Nm]"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0099d4"/>
            </a:solidFill>
            <a:ln w="28440">
              <a:solidFill>
                <a:srgbClr val="0099d4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momente!$A$7:$A$77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</c:v>
                </c:pt>
                <c:pt idx="58">
                  <c:v>8.7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</c:v>
                </c:pt>
                <c:pt idx="63">
                  <c:v>9.45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960</c:v>
                </c:pt>
                <c:pt idx="55">
                  <c:v>900</c:v>
                </c:pt>
                <c:pt idx="56">
                  <c:v>840</c:v>
                </c:pt>
                <c:pt idx="57">
                  <c:v>780</c:v>
                </c:pt>
                <c:pt idx="58">
                  <c:v>720</c:v>
                </c:pt>
                <c:pt idx="59">
                  <c:v>660</c:v>
                </c:pt>
                <c:pt idx="60">
                  <c:v>600</c:v>
                </c:pt>
                <c:pt idx="61">
                  <c:v>540</c:v>
                </c:pt>
                <c:pt idx="62">
                  <c:v>480</c:v>
                </c:pt>
                <c:pt idx="63">
                  <c:v>420</c:v>
                </c:pt>
                <c:pt idx="64">
                  <c:v>360</c:v>
                </c:pt>
                <c:pt idx="65">
                  <c:v>300</c:v>
                </c:pt>
                <c:pt idx="66">
                  <c:v>240</c:v>
                </c:pt>
                <c:pt idx="67">
                  <c:v>180</c:v>
                </c:pt>
                <c:pt idx="68">
                  <c:v>120</c:v>
                </c:pt>
                <c:pt idx="69">
                  <c:v>60.0000000000001</c:v>
                </c:pt>
                <c:pt idx="7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"Mz2 [Nm]"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05d0d9"/>
            </a:solidFill>
            <a:ln w="28440">
              <a:solidFill>
                <a:srgbClr val="05d0d9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momente!$A$7:$A$77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</c:v>
                </c:pt>
                <c:pt idx="58">
                  <c:v>8.7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</c:v>
                </c:pt>
                <c:pt idx="63">
                  <c:v>9.45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214.285714285714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999.999999999997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</c:v>
                </c:pt>
                <c:pt idx="46">
                  <c:v>3285.71428571427</c:v>
                </c:pt>
                <c:pt idx="47">
                  <c:v>3357.14285714284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3785.71428571427</c:v>
                </c:pt>
                <c:pt idx="54">
                  <c:v>3857.14285714284</c:v>
                </c:pt>
                <c:pt idx="55">
                  <c:v>3928.57142857141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4285.71428571427</c:v>
                </c:pt>
                <c:pt idx="61">
                  <c:v>4357.14285714284</c:v>
                </c:pt>
                <c:pt idx="62">
                  <c:v>4428.57142857141</c:v>
                </c:pt>
                <c:pt idx="63">
                  <c:v>4499.99999999998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4785.71428571427</c:v>
                </c:pt>
                <c:pt idx="68">
                  <c:v>4857.14285714284</c:v>
                </c:pt>
                <c:pt idx="69">
                  <c:v>4928.57142857141</c:v>
                </c:pt>
                <c:pt idx="7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"Mges [Nm]"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0acf99"/>
            </a:solidFill>
            <a:ln w="28440">
              <a:solidFill>
                <a:srgbClr val="0acf99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momente!$A$7:$A$77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</c:v>
                </c:pt>
                <c:pt idx="58">
                  <c:v>8.7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</c:v>
                </c:pt>
                <c:pt idx="63">
                  <c:v>9.45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3542.73888392857</c:v>
                </c:pt>
                <c:pt idx="2">
                  <c:v>6985.72964285714</c:v>
                </c:pt>
                <c:pt idx="3">
                  <c:v>10328.9722767857</c:v>
                </c:pt>
                <c:pt idx="4">
                  <c:v>13572.4667857143</c:v>
                </c:pt>
                <c:pt idx="5">
                  <c:v>16716.2131696429</c:v>
                </c:pt>
                <c:pt idx="6">
                  <c:v>19760.2114285714</c:v>
                </c:pt>
                <c:pt idx="7">
                  <c:v>22704.4615625</c:v>
                </c:pt>
                <c:pt idx="8">
                  <c:v>25548.9635714286</c:v>
                </c:pt>
                <c:pt idx="9">
                  <c:v>28293.7174553571</c:v>
                </c:pt>
                <c:pt idx="10">
                  <c:v>30938.7232142857</c:v>
                </c:pt>
                <c:pt idx="11">
                  <c:v>33483.9808482143</c:v>
                </c:pt>
                <c:pt idx="12">
                  <c:v>35929.4903571429</c:v>
                </c:pt>
                <c:pt idx="13">
                  <c:v>38275.2517410714</c:v>
                </c:pt>
                <c:pt idx="14">
                  <c:v>40521.265</c:v>
                </c:pt>
                <c:pt idx="15">
                  <c:v>42667.5301339286</c:v>
                </c:pt>
                <c:pt idx="16">
                  <c:v>44714.0471428571</c:v>
                </c:pt>
                <c:pt idx="17">
                  <c:v>46660.8160267857</c:v>
                </c:pt>
                <c:pt idx="18">
                  <c:v>48507.8367857143</c:v>
                </c:pt>
                <c:pt idx="19">
                  <c:v>50255.1094196429</c:v>
                </c:pt>
                <c:pt idx="20">
                  <c:v>51902.6339285714</c:v>
                </c:pt>
                <c:pt idx="21">
                  <c:v>53450.4103125</c:v>
                </c:pt>
                <c:pt idx="22">
                  <c:v>54898.4385714286</c:v>
                </c:pt>
                <c:pt idx="23">
                  <c:v>56246.7187053572</c:v>
                </c:pt>
                <c:pt idx="24">
                  <c:v>57495.2507142857</c:v>
                </c:pt>
                <c:pt idx="25">
                  <c:v>58644.0345982143</c:v>
                </c:pt>
                <c:pt idx="26">
                  <c:v>59693.0703571429</c:v>
                </c:pt>
                <c:pt idx="27">
                  <c:v>60642.3579910714</c:v>
                </c:pt>
                <c:pt idx="28">
                  <c:v>61491.8975</c:v>
                </c:pt>
                <c:pt idx="29">
                  <c:v>62241.6888839286</c:v>
                </c:pt>
                <c:pt idx="30">
                  <c:v>62891.7321428571</c:v>
                </c:pt>
                <c:pt idx="31">
                  <c:v>63442.0272767857</c:v>
                </c:pt>
                <c:pt idx="32">
                  <c:v>63892.5742857143</c:v>
                </c:pt>
                <c:pt idx="33">
                  <c:v>64243.3731696429</c:v>
                </c:pt>
                <c:pt idx="34">
                  <c:v>64494.4239285714</c:v>
                </c:pt>
                <c:pt idx="35">
                  <c:v>64645.7265625</c:v>
                </c:pt>
                <c:pt idx="36">
                  <c:v>64697.2810714286</c:v>
                </c:pt>
                <c:pt idx="37">
                  <c:v>64649.0874553571</c:v>
                </c:pt>
                <c:pt idx="38">
                  <c:v>64501.1457142857</c:v>
                </c:pt>
                <c:pt idx="39">
                  <c:v>64253.4558482143</c:v>
                </c:pt>
                <c:pt idx="40">
                  <c:v>63906.0178571429</c:v>
                </c:pt>
                <c:pt idx="41">
                  <c:v>63458.8317410714</c:v>
                </c:pt>
                <c:pt idx="42">
                  <c:v>62911.8975</c:v>
                </c:pt>
                <c:pt idx="43">
                  <c:v>62265.2151339286</c:v>
                </c:pt>
                <c:pt idx="44">
                  <c:v>61518.7846428572</c:v>
                </c:pt>
                <c:pt idx="45">
                  <c:v>60672.6060267857</c:v>
                </c:pt>
                <c:pt idx="46">
                  <c:v>59726.6792857143</c:v>
                </c:pt>
                <c:pt idx="47">
                  <c:v>58651.0044196429</c:v>
                </c:pt>
                <c:pt idx="48">
                  <c:v>57415.5814285714</c:v>
                </c:pt>
                <c:pt idx="49">
                  <c:v>56080.4103125</c:v>
                </c:pt>
                <c:pt idx="50">
                  <c:v>54645.4910714286</c:v>
                </c:pt>
                <c:pt idx="51">
                  <c:v>53110.8237053571</c:v>
                </c:pt>
                <c:pt idx="52">
                  <c:v>51476.4082142857</c:v>
                </c:pt>
                <c:pt idx="53">
                  <c:v>49742.2445982143</c:v>
                </c:pt>
                <c:pt idx="54">
                  <c:v>47908.3328571429</c:v>
                </c:pt>
                <c:pt idx="55">
                  <c:v>45974.6729910714</c:v>
                </c:pt>
                <c:pt idx="56">
                  <c:v>43941.265</c:v>
                </c:pt>
                <c:pt idx="57">
                  <c:v>41808.1088839286</c:v>
                </c:pt>
                <c:pt idx="58">
                  <c:v>39575.2046428571</c:v>
                </c:pt>
                <c:pt idx="59">
                  <c:v>37242.5522767857</c:v>
                </c:pt>
                <c:pt idx="60">
                  <c:v>34810.1517857143</c:v>
                </c:pt>
                <c:pt idx="61">
                  <c:v>32278.0031696428</c:v>
                </c:pt>
                <c:pt idx="62">
                  <c:v>29646.1064285714</c:v>
                </c:pt>
                <c:pt idx="63">
                  <c:v>26914.4615625</c:v>
                </c:pt>
                <c:pt idx="64">
                  <c:v>24083.0685714286</c:v>
                </c:pt>
                <c:pt idx="65">
                  <c:v>21151.9274553571</c:v>
                </c:pt>
                <c:pt idx="66">
                  <c:v>18121.0382142857</c:v>
                </c:pt>
                <c:pt idx="67">
                  <c:v>14990.4008482143</c:v>
                </c:pt>
                <c:pt idx="68">
                  <c:v>11760.0153571429</c:v>
                </c:pt>
                <c:pt idx="69">
                  <c:v>8429.88174107142</c:v>
                </c:pt>
                <c:pt idx="70">
                  <c:v>0</c:v>
                </c:pt>
              </c:numCache>
            </c:numRef>
          </c:yVal>
          <c:smooth val="0"/>
        </c:ser>
        <c:axId val="27934556"/>
        <c:axId val="62549022"/>
      </c:scatterChart>
      <c:valAx>
        <c:axId val="279345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2549022"/>
        <c:crosses val="autoZero"/>
      </c:valAx>
      <c:valAx>
        <c:axId val="6254902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7934556"/>
        <c:crosses val="autoZero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74520</xdr:colOff>
      <xdr:row>32</xdr:row>
      <xdr:rowOff>48240</xdr:rowOff>
    </xdr:from>
    <xdr:to>
      <xdr:col>8</xdr:col>
      <xdr:colOff>159840</xdr:colOff>
      <xdr:row>47</xdr:row>
      <xdr:rowOff>133560</xdr:rowOff>
    </xdr:to>
    <xdr:graphicFrame>
      <xdr:nvGraphicFramePr>
        <xdr:cNvPr id="0" name="Diagramm 1"/>
        <xdr:cNvGraphicFramePr/>
      </xdr:nvGraphicFramePr>
      <xdr:xfrm>
        <a:off x="668880" y="6306120"/>
        <a:ext cx="4625280" cy="29426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331920</xdr:colOff>
      <xdr:row>28</xdr:row>
      <xdr:rowOff>143280</xdr:rowOff>
    </xdr:from>
    <xdr:to>
      <xdr:col>7</xdr:col>
      <xdr:colOff>122040</xdr:colOff>
      <xdr:row>47</xdr:row>
      <xdr:rowOff>76320</xdr:rowOff>
    </xdr:to>
    <xdr:pic>
      <xdr:nvPicPr>
        <xdr:cNvPr id="1" name="Picture 4" descr=""/>
        <xdr:cNvPicPr/>
      </xdr:nvPicPr>
      <xdr:blipFill>
        <a:blip r:embed="rId1"/>
        <a:stretch/>
      </xdr:blipFill>
      <xdr:spPr>
        <a:xfrm>
          <a:off x="1137600" y="5534280"/>
          <a:ext cx="3704760" cy="3552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4234693877551" collapsed="true"/>
    <col min="2" max="2" hidden="false" style="0" width="2.70918367346939" collapsed="true"/>
    <col min="3" max="7" hidden="false" style="0" width="10.7295918367347" collapsed="true"/>
    <col min="8" max="8" hidden="false" style="0" width="8.0" collapsed="true"/>
    <col min="9" max="9" hidden="false" style="0" width="2.70918367346939" collapsed="true"/>
    <col min="10" max="10" hidden="false" style="0" width="8.4234693877551" collapsed="true"/>
    <col min="11" max="1025" hidden="false" style="0" width="10.7295918367347" collapsed="true"/>
  </cols>
  <sheetData>
    <row r="1" customFormat="false" ht="36" hidden="false" customHeight="true" outlineLevel="0" collapsed="false">
      <c r="A1" s="1"/>
      <c r="B1" s="1"/>
      <c r="C1" s="2" t="s">
        <v>0</v>
      </c>
      <c r="D1" s="2"/>
      <c r="E1" s="2"/>
      <c r="F1" s="2"/>
      <c r="G1" s="2"/>
      <c r="H1" s="1"/>
      <c r="I1" s="1"/>
      <c r="J1" s="1"/>
      <c r="K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</row>
    <row r="3" customFormat="false" ht="15" hidden="false" customHeight="true" outlineLevel="0" collapsed="false">
      <c r="A3" s="1"/>
      <c r="B3" s="1"/>
      <c r="C3" s="3" t="s">
        <v>1</v>
      </c>
      <c r="D3" s="1"/>
      <c r="E3" s="1"/>
      <c r="F3" s="1"/>
      <c r="G3" s="1"/>
      <c r="H3" s="1"/>
      <c r="I3" s="1"/>
      <c r="J3" s="1"/>
    </row>
    <row r="4" customFormat="false" ht="6.75" hidden="false" customHeight="true" outlineLevel="0" collapsed="false">
      <c r="A4" s="1"/>
      <c r="B4" s="1"/>
      <c r="C4" s="3"/>
      <c r="D4" s="1"/>
      <c r="E4" s="1"/>
      <c r="F4" s="1"/>
      <c r="G4" s="1"/>
      <c r="H4" s="1"/>
      <c r="I4" s="1"/>
      <c r="J4" s="1"/>
    </row>
    <row r="5" customFormat="false" ht="15" hidden="false" customHeight="true" outlineLevel="0" collapsed="false">
      <c r="A5" s="1"/>
      <c r="B5" s="4"/>
      <c r="C5" s="5"/>
      <c r="D5" s="5"/>
      <c r="E5" s="5"/>
      <c r="F5" s="5"/>
      <c r="G5" s="5"/>
      <c r="H5" s="5"/>
      <c r="I5" s="6"/>
      <c r="J5" s="1"/>
    </row>
    <row r="6" customFormat="false" ht="15" hidden="false" customHeight="true" outlineLevel="0" collapsed="false">
      <c r="A6" s="1"/>
      <c r="B6" s="7"/>
      <c r="C6" s="8" t="s">
        <v>2</v>
      </c>
      <c r="D6" s="8"/>
      <c r="E6" s="8"/>
      <c r="F6" s="9" t="s">
        <v>3</v>
      </c>
      <c r="G6" s="10" t="n">
        <v>10.5</v>
      </c>
      <c r="H6" s="8" t="s">
        <v>4</v>
      </c>
      <c r="I6" s="11"/>
      <c r="J6" s="1"/>
    </row>
    <row r="7" customFormat="false" ht="15" hidden="false" customHeight="true" outlineLevel="0" collapsed="false">
      <c r="A7" s="1"/>
      <c r="B7" s="7"/>
      <c r="C7" s="8"/>
      <c r="D7" s="8"/>
      <c r="E7" s="8"/>
      <c r="F7" s="8"/>
      <c r="G7" s="8"/>
      <c r="H7" s="8"/>
      <c r="I7" s="11"/>
      <c r="J7" s="1"/>
    </row>
    <row r="8" customFormat="false" ht="15" hidden="false" customHeight="true" outlineLevel="0" collapsed="false">
      <c r="A8" s="1"/>
      <c r="B8" s="7"/>
      <c r="C8" s="8" t="s">
        <v>5</v>
      </c>
      <c r="D8" s="8"/>
      <c r="E8" s="8"/>
      <c r="F8" s="9" t="s">
        <v>6</v>
      </c>
      <c r="G8" s="10" t="n">
        <v>3000</v>
      </c>
      <c r="H8" s="8" t="s">
        <v>7</v>
      </c>
      <c r="I8" s="11"/>
      <c r="J8" s="1"/>
    </row>
    <row r="9" customFormat="false" ht="15" hidden="false" customHeight="true" outlineLevel="0" collapsed="false">
      <c r="A9" s="1"/>
      <c r="B9" s="7"/>
      <c r="C9" s="8"/>
      <c r="D9" s="8"/>
      <c r="E9" s="8"/>
      <c r="F9" s="8"/>
      <c r="G9" s="8"/>
      <c r="H9" s="8"/>
      <c r="I9" s="11"/>
      <c r="J9" s="1"/>
    </row>
    <row r="10" customFormat="false" ht="15" hidden="false" customHeight="true" outlineLevel="0" collapsed="false">
      <c r="A10" s="1"/>
      <c r="B10" s="7"/>
      <c r="C10" s="8" t="s">
        <v>8</v>
      </c>
      <c r="D10" s="8"/>
      <c r="E10" s="8"/>
      <c r="F10" s="9" t="s">
        <v>9</v>
      </c>
      <c r="G10" s="10" t="n">
        <v>600</v>
      </c>
      <c r="H10" s="8" t="s">
        <v>10</v>
      </c>
      <c r="I10" s="11"/>
      <c r="J10" s="1"/>
    </row>
    <row r="11" customFormat="false" ht="15" hidden="false" customHeight="true" outlineLevel="0" collapsed="false">
      <c r="A11" s="1"/>
      <c r="B11" s="7"/>
      <c r="C11" s="8"/>
      <c r="D11" s="8"/>
      <c r="E11" s="8"/>
      <c r="F11" s="8"/>
      <c r="G11" s="8"/>
      <c r="H11" s="8"/>
      <c r="I11" s="11"/>
      <c r="J11" s="1"/>
    </row>
    <row r="12" customFormat="false" ht="15" hidden="false" customHeight="true" outlineLevel="0" collapsed="false">
      <c r="A12" s="1"/>
      <c r="B12" s="7"/>
      <c r="C12" s="8" t="s">
        <v>11</v>
      </c>
      <c r="D12" s="8"/>
      <c r="E12" s="8"/>
      <c r="F12" s="9" t="s">
        <v>12</v>
      </c>
      <c r="G12" s="10" t="n">
        <v>7</v>
      </c>
      <c r="H12" s="8" t="s">
        <v>4</v>
      </c>
      <c r="I12" s="11"/>
      <c r="J12" s="1"/>
    </row>
    <row r="13" customFormat="false" ht="15" hidden="false" customHeight="true" outlineLevel="0" collapsed="false">
      <c r="A13" s="1"/>
      <c r="B13" s="7"/>
      <c r="C13" s="8"/>
      <c r="D13" s="8"/>
      <c r="E13" s="8"/>
      <c r="F13" s="8"/>
      <c r="G13" s="8"/>
      <c r="H13" s="8"/>
      <c r="I13" s="11"/>
      <c r="J13" s="1"/>
    </row>
    <row r="14" customFormat="false" ht="15" hidden="false" customHeight="true" outlineLevel="0" collapsed="false">
      <c r="A14" s="1"/>
      <c r="B14" s="7"/>
      <c r="C14" s="8" t="s">
        <v>13</v>
      </c>
      <c r="D14" s="8"/>
      <c r="E14" s="8"/>
      <c r="F14" s="9" t="s">
        <v>14</v>
      </c>
      <c r="G14" s="10" t="n">
        <v>50000</v>
      </c>
      <c r="H14" s="8" t="s">
        <v>10</v>
      </c>
      <c r="I14" s="11"/>
      <c r="J14" s="1"/>
    </row>
    <row r="15" customFormat="false" ht="15" hidden="false" customHeight="false" outlineLevel="0" collapsed="false">
      <c r="A15" s="1"/>
      <c r="B15" s="7"/>
      <c r="C15" s="8"/>
      <c r="D15" s="8"/>
      <c r="E15" s="8"/>
      <c r="F15" s="8"/>
      <c r="G15" s="8"/>
      <c r="H15" s="8"/>
      <c r="I15" s="11"/>
      <c r="J15" s="1"/>
    </row>
    <row r="16" customFormat="false" ht="18" hidden="false" customHeight="false" outlineLevel="0" collapsed="false">
      <c r="A16" s="1"/>
      <c r="B16" s="7"/>
      <c r="C16" s="8" t="s">
        <v>15</v>
      </c>
      <c r="D16" s="8"/>
      <c r="E16" s="8"/>
      <c r="F16" s="9" t="s">
        <v>16</v>
      </c>
      <c r="G16" s="10" t="n">
        <v>10.4</v>
      </c>
      <c r="H16" s="8" t="s">
        <v>4</v>
      </c>
      <c r="I16" s="11"/>
      <c r="J16" s="1"/>
    </row>
    <row r="17" customFormat="false" ht="15.75" hidden="false" customHeight="false" outlineLevel="0" collapsed="false">
      <c r="A17" s="1"/>
      <c r="B17" s="12"/>
      <c r="C17" s="13"/>
      <c r="D17" s="13"/>
      <c r="E17" s="13"/>
      <c r="F17" s="13"/>
      <c r="G17" s="13"/>
      <c r="H17" s="13"/>
      <c r="I17" s="14"/>
      <c r="J17" s="1"/>
    </row>
    <row r="18" customFormat="false" ht="15" hidden="false" customHeight="false" outlineLevel="0" collapsed="false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customFormat="false" ht="15" hidden="false" customHeight="false" outlineLevel="0" collapsed="false">
      <c r="A19" s="1"/>
      <c r="B19" s="1"/>
      <c r="C19" s="3" t="s">
        <v>17</v>
      </c>
      <c r="D19" s="1"/>
      <c r="E19" s="1"/>
      <c r="F19" s="1"/>
      <c r="G19" s="15"/>
      <c r="H19" s="1"/>
      <c r="I19" s="1"/>
      <c r="J19" s="1"/>
    </row>
    <row r="20" customFormat="false" ht="6.75" hidden="false" customHeight="true" outlineLevel="0" collapsed="false">
      <c r="A20" s="1"/>
      <c r="B20" s="1"/>
      <c r="C20" s="3"/>
      <c r="D20" s="1"/>
      <c r="E20" s="1"/>
      <c r="F20" s="1"/>
      <c r="G20" s="15"/>
      <c r="H20" s="1"/>
      <c r="I20" s="1"/>
      <c r="J20" s="1"/>
    </row>
    <row r="21" customFormat="false" ht="15" hidden="false" customHeight="false" outlineLevel="0" collapsed="false">
      <c r="A21" s="1"/>
      <c r="B21" s="4"/>
      <c r="C21" s="5"/>
      <c r="D21" s="5"/>
      <c r="E21" s="5"/>
      <c r="F21" s="5"/>
      <c r="G21" s="5"/>
      <c r="H21" s="5"/>
      <c r="I21" s="6"/>
      <c r="J21" s="1"/>
    </row>
    <row r="22" customFormat="false" ht="18" hidden="false" customHeight="false" outlineLevel="0" collapsed="false">
      <c r="A22" s="1"/>
      <c r="B22" s="7"/>
      <c r="C22" s="8" t="s">
        <v>18</v>
      </c>
      <c r="D22" s="8"/>
      <c r="E22" s="8"/>
      <c r="F22" s="9" t="s">
        <v>19</v>
      </c>
      <c r="G22" s="16" t="n">
        <f aca="false">'Eingabe QS'!G24+Ergebnisse!G8</f>
        <v>4433.25</v>
      </c>
      <c r="H22" s="8" t="s">
        <v>7</v>
      </c>
      <c r="I22" s="11"/>
      <c r="J22" s="1"/>
    </row>
    <row r="23" customFormat="false" ht="15" hidden="false" customHeight="false" outlineLevel="0" collapsed="false">
      <c r="A23" s="1"/>
      <c r="B23" s="7"/>
      <c r="C23" s="8"/>
      <c r="D23" s="8"/>
      <c r="E23" s="8"/>
      <c r="F23" s="8"/>
      <c r="G23" s="8"/>
      <c r="H23" s="8"/>
      <c r="I23" s="11"/>
      <c r="J23" s="1"/>
    </row>
    <row r="24" customFormat="false" ht="18" hidden="false" customHeight="false" outlineLevel="0" collapsed="false">
      <c r="A24" s="1"/>
      <c r="B24" s="7"/>
      <c r="C24" s="8" t="s">
        <v>20</v>
      </c>
      <c r="D24" s="8"/>
      <c r="E24" s="8"/>
      <c r="F24" s="9" t="s">
        <v>21</v>
      </c>
      <c r="G24" s="16" t="n">
        <f aca="false">MAX(Momente!H7:H47)</f>
        <v>64697.2810714286</v>
      </c>
      <c r="H24" s="8" t="s">
        <v>22</v>
      </c>
      <c r="I24" s="11"/>
      <c r="J24" s="1"/>
    </row>
    <row r="25" customFormat="false" ht="15" hidden="false" customHeight="false" outlineLevel="0" collapsed="false">
      <c r="A25" s="1"/>
      <c r="B25" s="7"/>
      <c r="C25" s="8"/>
      <c r="D25" s="8"/>
      <c r="E25" s="8"/>
      <c r="F25" s="8"/>
      <c r="G25" s="8"/>
      <c r="H25" s="8"/>
      <c r="I25" s="11"/>
      <c r="J25" s="1"/>
    </row>
    <row r="26" customFormat="false" ht="18" hidden="false" customHeight="false" outlineLevel="0" collapsed="false">
      <c r="A26" s="1"/>
      <c r="B26" s="7"/>
      <c r="C26" s="8" t="s">
        <v>23</v>
      </c>
      <c r="D26" s="8"/>
      <c r="E26" s="8"/>
      <c r="F26" s="9" t="s">
        <v>24</v>
      </c>
      <c r="G26" s="16" t="n">
        <f aca="false">IF('Eingabe QS'!G22=0,0,(G24*100)/'Eingabe QS'!G22*'Eingabe QS'!G6/2)*0.01</f>
        <v>25.9742524807572</v>
      </c>
      <c r="H26" s="8" t="s">
        <v>25</v>
      </c>
      <c r="I26" s="11"/>
      <c r="J26" s="1"/>
    </row>
    <row r="27" customFormat="false" ht="15" hidden="false" customHeight="false" outlineLevel="0" collapsed="false">
      <c r="A27" s="1"/>
      <c r="B27" s="7"/>
      <c r="C27" s="8"/>
      <c r="D27" s="8"/>
      <c r="E27" s="8"/>
      <c r="F27" s="8"/>
      <c r="G27" s="8"/>
      <c r="H27" s="8"/>
      <c r="I27" s="11"/>
      <c r="J27" s="1"/>
    </row>
    <row r="28" customFormat="false" ht="18" hidden="false" customHeight="false" outlineLevel="0" collapsed="false">
      <c r="A28" s="1"/>
      <c r="B28" s="7"/>
      <c r="C28" s="8" t="s">
        <v>26</v>
      </c>
      <c r="D28" s="8"/>
      <c r="E28" s="8"/>
      <c r="F28" s="9" t="s">
        <v>27</v>
      </c>
      <c r="G28" s="16" t="n">
        <f aca="false">VLOOKUP(G24,Momente!H7:I77,2,0)</f>
        <v>5.4</v>
      </c>
      <c r="H28" s="8" t="s">
        <v>4</v>
      </c>
      <c r="I28" s="11"/>
      <c r="J28" s="1"/>
    </row>
    <row r="29" customFormat="false" ht="15.75" hidden="false" customHeight="false" outlineLevel="0" collapsed="false">
      <c r="A29" s="1"/>
      <c r="B29" s="12"/>
      <c r="C29" s="13"/>
      <c r="D29" s="13"/>
      <c r="E29" s="13"/>
      <c r="F29" s="13"/>
      <c r="G29" s="13"/>
      <c r="H29" s="13"/>
      <c r="I29" s="14"/>
      <c r="J29" s="1"/>
    </row>
    <row r="30" customFormat="false" ht="15" hidden="false" customHeight="false" outlineLevel="0" collapsed="false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customFormat="false" ht="15" hidden="false" customHeight="false" outlineLevel="0" collapsed="false">
      <c r="A31" s="1"/>
      <c r="B31" s="1"/>
      <c r="C31" s="3" t="s">
        <v>28</v>
      </c>
      <c r="D31" s="1"/>
      <c r="E31" s="1"/>
      <c r="F31" s="1"/>
      <c r="G31" s="1"/>
      <c r="H31" s="1"/>
      <c r="I31" s="1"/>
      <c r="J31" s="1"/>
    </row>
    <row r="32" customFormat="false" ht="6.75" hidden="false" customHeight="true" outlineLevel="0" collapsed="false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customFormat="false" ht="15" hidden="false" customHeight="false" outlineLevel="0" collapsed="false">
      <c r="A33" s="1"/>
      <c r="B33" s="4"/>
      <c r="C33" s="5"/>
      <c r="D33" s="5"/>
      <c r="E33" s="5"/>
      <c r="F33" s="5"/>
      <c r="G33" s="5"/>
      <c r="H33" s="5"/>
      <c r="I33" s="6"/>
      <c r="J33" s="1"/>
    </row>
    <row r="34" customFormat="false" ht="15" hidden="false" customHeight="false" outlineLevel="0" collapsed="false">
      <c r="A34" s="1"/>
      <c r="B34" s="7"/>
      <c r="C34" s="8"/>
      <c r="D34" s="8"/>
      <c r="E34" s="8"/>
      <c r="F34" s="8"/>
      <c r="G34" s="8"/>
      <c r="H34" s="8"/>
      <c r="I34" s="11"/>
      <c r="J34" s="1"/>
    </row>
    <row r="35" customFormat="false" ht="15" hidden="false" customHeight="false" outlineLevel="0" collapsed="false">
      <c r="A35" s="1"/>
      <c r="B35" s="7"/>
      <c r="C35" s="8"/>
      <c r="D35" s="8"/>
      <c r="E35" s="8"/>
      <c r="F35" s="8"/>
      <c r="G35" s="8"/>
      <c r="H35" s="8"/>
      <c r="I35" s="11"/>
      <c r="J35" s="1"/>
    </row>
    <row r="36" customFormat="false" ht="15" hidden="false" customHeight="false" outlineLevel="0" collapsed="false">
      <c r="A36" s="1"/>
      <c r="B36" s="7"/>
      <c r="C36" s="8"/>
      <c r="D36" s="8"/>
      <c r="E36" s="8"/>
      <c r="F36" s="8"/>
      <c r="G36" s="8"/>
      <c r="H36" s="8"/>
      <c r="I36" s="11"/>
      <c r="J36" s="1"/>
    </row>
    <row r="37" customFormat="false" ht="15" hidden="false" customHeight="false" outlineLevel="0" collapsed="false">
      <c r="A37" s="1"/>
      <c r="B37" s="7"/>
      <c r="C37" s="8"/>
      <c r="D37" s="8"/>
      <c r="E37" s="8"/>
      <c r="F37" s="8"/>
      <c r="G37" s="8"/>
      <c r="H37" s="8"/>
      <c r="I37" s="11"/>
      <c r="J37" s="1"/>
    </row>
    <row r="38" customFormat="false" ht="15" hidden="false" customHeight="false" outlineLevel="0" collapsed="false">
      <c r="A38" s="1"/>
      <c r="B38" s="7"/>
      <c r="C38" s="8"/>
      <c r="D38" s="8"/>
      <c r="E38" s="8"/>
      <c r="F38" s="8"/>
      <c r="G38" s="8"/>
      <c r="H38" s="8"/>
      <c r="I38" s="11"/>
      <c r="J38" s="1"/>
    </row>
    <row r="39" customFormat="false" ht="15" hidden="false" customHeight="false" outlineLevel="0" collapsed="false">
      <c r="A39" s="1"/>
      <c r="B39" s="7"/>
      <c r="C39" s="8"/>
      <c r="D39" s="8"/>
      <c r="E39" s="8"/>
      <c r="F39" s="8"/>
      <c r="G39" s="8"/>
      <c r="H39" s="8"/>
      <c r="I39" s="11"/>
      <c r="J39" s="1"/>
    </row>
    <row r="40" customFormat="false" ht="15" hidden="false" customHeight="false" outlineLevel="0" collapsed="false">
      <c r="A40" s="1"/>
      <c r="B40" s="7"/>
      <c r="C40" s="8"/>
      <c r="D40" s="8"/>
      <c r="E40" s="8"/>
      <c r="F40" s="8"/>
      <c r="G40" s="8"/>
      <c r="H40" s="8"/>
      <c r="I40" s="11"/>
      <c r="J40" s="1"/>
    </row>
    <row r="41" customFormat="false" ht="15" hidden="false" customHeight="false" outlineLevel="0" collapsed="false">
      <c r="A41" s="1"/>
      <c r="B41" s="7"/>
      <c r="C41" s="8"/>
      <c r="D41" s="8"/>
      <c r="E41" s="8"/>
      <c r="F41" s="8"/>
      <c r="G41" s="8"/>
      <c r="H41" s="8"/>
      <c r="I41" s="11"/>
      <c r="J41" s="1"/>
    </row>
    <row r="42" customFormat="false" ht="15" hidden="false" customHeight="false" outlineLevel="0" collapsed="false">
      <c r="A42" s="1"/>
      <c r="B42" s="7"/>
      <c r="C42" s="8"/>
      <c r="D42" s="8"/>
      <c r="E42" s="8"/>
      <c r="F42" s="8"/>
      <c r="G42" s="8"/>
      <c r="H42" s="8"/>
      <c r="I42" s="11"/>
      <c r="J42" s="1"/>
    </row>
    <row r="43" customFormat="false" ht="15" hidden="false" customHeight="false" outlineLevel="0" collapsed="false">
      <c r="A43" s="1"/>
      <c r="B43" s="7"/>
      <c r="C43" s="8"/>
      <c r="D43" s="8"/>
      <c r="E43" s="8"/>
      <c r="F43" s="8"/>
      <c r="G43" s="8"/>
      <c r="H43" s="8"/>
      <c r="I43" s="11"/>
      <c r="J43" s="1"/>
    </row>
    <row r="44" customFormat="false" ht="15" hidden="false" customHeight="false" outlineLevel="0" collapsed="false">
      <c r="A44" s="1"/>
      <c r="B44" s="7"/>
      <c r="C44" s="8"/>
      <c r="D44" s="8"/>
      <c r="E44" s="8"/>
      <c r="F44" s="8"/>
      <c r="G44" s="8"/>
      <c r="H44" s="8"/>
      <c r="I44" s="11"/>
      <c r="J44" s="1"/>
    </row>
    <row r="45" customFormat="false" ht="15" hidden="false" customHeight="false" outlineLevel="0" collapsed="false">
      <c r="A45" s="1"/>
      <c r="B45" s="7"/>
      <c r="C45" s="8"/>
      <c r="D45" s="8"/>
      <c r="E45" s="8"/>
      <c r="F45" s="8"/>
      <c r="G45" s="8"/>
      <c r="H45" s="8"/>
      <c r="I45" s="11"/>
      <c r="J45" s="1"/>
    </row>
    <row r="46" customFormat="false" ht="15" hidden="false" customHeight="false" outlineLevel="0" collapsed="false">
      <c r="A46" s="1"/>
      <c r="B46" s="7"/>
      <c r="C46" s="8"/>
      <c r="D46" s="8"/>
      <c r="E46" s="8"/>
      <c r="F46" s="8"/>
      <c r="G46" s="8"/>
      <c r="H46" s="8"/>
      <c r="I46" s="11"/>
      <c r="J46" s="1"/>
    </row>
    <row r="47" customFormat="false" ht="15" hidden="false" customHeight="false" outlineLevel="0" collapsed="false">
      <c r="A47" s="1"/>
      <c r="B47" s="7"/>
      <c r="C47" s="8"/>
      <c r="D47" s="8"/>
      <c r="E47" s="8"/>
      <c r="F47" s="8"/>
      <c r="G47" s="8"/>
      <c r="H47" s="8"/>
      <c r="I47" s="11"/>
      <c r="J47" s="1"/>
    </row>
    <row r="48" customFormat="false" ht="15.75" hidden="false" customHeight="false" outlineLevel="0" collapsed="false">
      <c r="A48" s="1"/>
      <c r="B48" s="12"/>
      <c r="C48" s="13"/>
      <c r="D48" s="13"/>
      <c r="E48" s="13"/>
      <c r="F48" s="13"/>
      <c r="G48" s="13"/>
      <c r="H48" s="13"/>
      <c r="I48" s="14"/>
      <c r="J48" s="1"/>
    </row>
    <row r="49" customFormat="false" ht="15" hidden="false" customHeight="false" outlineLevel="0" collapsed="false">
      <c r="A49" s="1"/>
      <c r="B49" s="1"/>
      <c r="C49" s="1"/>
      <c r="D49" s="1"/>
      <c r="E49" s="1"/>
      <c r="F49" s="1"/>
      <c r="G49" s="1"/>
      <c r="H49" s="1"/>
      <c r="I49" s="1"/>
      <c r="J49" s="1"/>
    </row>
  </sheetData>
  <sheetProtection sheet="false"/>
  <dataValidations count="6">
    <dataValidation allowBlank="true" error="Es kann nur eine der vorgegebenen Längen gewählt werden!" errorTitle="Länge" operator="between" prompt="Die gewünschte Länge wählen" promptTitle="Länge" showDropDown="false" showErrorMessage="true" showInputMessage="true" sqref="G6" type="list">
      <formula1>Länge</formula1>
      <formula2>0</formula2>
    </dataValidation>
    <dataValidation allowBlank="true" error="Die Auflast kann nur 3,0 kN/m (3000 N/m) betragen da in der Angabe ein Holzbelag festgelegt ist!" operator="equal" promptTitle="Auflast" showDropDown="false" showErrorMessage="true" showInputMessage="true" sqref="G8" type="decimal">
      <formula1>3000</formula1>
      <formula2>0</formula2>
    </dataValidation>
    <dataValidation allowBlank="true" error="Die Radlast kann nur positiv sein!" operator="greaterThanOrEqual" prompt="Geben Sie die 1.Radlast ein!" showDropDown="false" showErrorMessage="true" showInputMessage="true" sqref="G10" type="decimal">
      <formula1>0</formula1>
      <formula2>0</formula2>
    </dataValidation>
    <dataValidation allowBlank="true" error="Die Einzellast kann nur auf der Länge des Trägers wirken!" operator="between" prompt="Geben Sie die Position der 1.Einzellast ein!" showDropDown="false" showErrorMessage="true" showInputMessage="true" sqref="G12" type="decimal">
      <formula1>0</formula1>
      <formula2>G6</formula2>
    </dataValidation>
    <dataValidation allowBlank="true" error="Die Radlast kann nur eine positive Kraft sein!" operator="between" prompt="Geben Sie, wenn vorhanden, die 2.Radlast ein!" showDropDown="false" showErrorMessage="true" showInputMessage="true" sqref="G14" type="none">
      <formula1>0</formula1>
      <formula2>0</formula2>
    </dataValidation>
    <dataValidation allowBlank="true" error="Die Kraft kann nur auf der Länge des Trägers wirken!" operator="between" prompt="Geben Sie die Position der 2.Einzellast ein!" showDropDown="false" showErrorMessage="true" showInputMessage="true" sqref="G16" type="decimal">
      <formula1>0</formula1>
      <formula2>G6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70918367346939" collapsed="true"/>
    <col min="2" max="2" hidden="false" style="0" width="2.70918367346939" collapsed="true"/>
    <col min="3" max="6" hidden="false" style="0" width="10.7295918367347" collapsed="true"/>
    <col min="7" max="7" hidden="false" style="0" width="12.5714285714286" collapsed="true"/>
    <col min="8" max="8" hidden="false" style="0" width="7.29081632653061" collapsed="true"/>
    <col min="9" max="9" hidden="false" style="0" width="2.70918367346939" collapsed="true"/>
    <col min="10" max="10" hidden="false" style="0" width="8.70918367346939" collapsed="true"/>
    <col min="11" max="1025" hidden="false" style="0" width="10.7295918367347" collapsed="true"/>
  </cols>
  <sheetData>
    <row r="1" customFormat="false" ht="36" hidden="false" customHeight="true" outlineLevel="0" collapsed="false">
      <c r="A1" s="1"/>
      <c r="B1" s="17" t="s">
        <v>29</v>
      </c>
      <c r="C1" s="17"/>
      <c r="D1" s="17"/>
      <c r="E1" s="17"/>
      <c r="F1" s="17"/>
      <c r="G1" s="17"/>
      <c r="H1" s="17"/>
      <c r="I1" s="1"/>
      <c r="J1" s="1"/>
      <c r="K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</row>
    <row r="3" customFormat="false" ht="15" hidden="false" customHeight="false" outlineLevel="0" collapsed="false">
      <c r="A3" s="1"/>
      <c r="B3" s="1"/>
      <c r="C3" s="3" t="s">
        <v>1</v>
      </c>
      <c r="D3" s="1"/>
      <c r="E3" s="1"/>
      <c r="F3" s="1"/>
      <c r="G3" s="1"/>
      <c r="H3" s="1"/>
      <c r="I3" s="1"/>
      <c r="J3" s="1"/>
    </row>
    <row r="4" customFormat="false" ht="6.75" hidden="false" customHeight="true" outlineLevel="0" collapsed="false">
      <c r="A4" s="1"/>
      <c r="B4" s="1"/>
      <c r="C4" s="3"/>
      <c r="D4" s="1"/>
      <c r="E4" s="1"/>
      <c r="F4" s="1"/>
      <c r="G4" s="1"/>
      <c r="H4" s="1"/>
      <c r="I4" s="1"/>
      <c r="J4" s="1"/>
    </row>
    <row r="5" customFormat="false" ht="15" hidden="false" customHeight="false" outlineLevel="0" collapsed="false">
      <c r="A5" s="1"/>
      <c r="B5" s="4"/>
      <c r="C5" s="5"/>
      <c r="D5" s="5"/>
      <c r="E5" s="5"/>
      <c r="F5" s="5"/>
      <c r="G5" s="5"/>
      <c r="H5" s="5"/>
      <c r="I5" s="6"/>
      <c r="J5" s="1"/>
    </row>
    <row r="6" customFormat="false" ht="15" hidden="false" customHeight="false" outlineLevel="0" collapsed="false">
      <c r="A6" s="1"/>
      <c r="B6" s="7"/>
      <c r="C6" s="8" t="s">
        <v>30</v>
      </c>
      <c r="D6" s="8"/>
      <c r="E6" s="8"/>
      <c r="F6" s="9" t="s">
        <v>31</v>
      </c>
      <c r="G6" s="10" t="n">
        <v>35</v>
      </c>
      <c r="H6" s="8" t="s">
        <v>32</v>
      </c>
      <c r="I6" s="11"/>
      <c r="J6" s="1"/>
    </row>
    <row r="7" customFormat="false" ht="15" hidden="false" customHeight="false" outlineLevel="0" collapsed="false">
      <c r="A7" s="1"/>
      <c r="B7" s="7"/>
      <c r="C7" s="8"/>
      <c r="D7" s="8"/>
      <c r="E7" s="8"/>
      <c r="F7" s="8"/>
      <c r="G7" s="8"/>
      <c r="H7" s="8"/>
      <c r="I7" s="11"/>
      <c r="J7" s="1"/>
    </row>
    <row r="8" customFormat="false" ht="15" hidden="false" customHeight="false" outlineLevel="0" collapsed="false">
      <c r="A8" s="1"/>
      <c r="B8" s="7"/>
      <c r="C8" s="8" t="s">
        <v>33</v>
      </c>
      <c r="D8" s="8"/>
      <c r="E8" s="8"/>
      <c r="F8" s="9" t="s">
        <v>34</v>
      </c>
      <c r="G8" s="10" t="n">
        <v>40</v>
      </c>
      <c r="H8" s="8" t="s">
        <v>32</v>
      </c>
      <c r="I8" s="11"/>
      <c r="J8" s="1"/>
    </row>
    <row r="9" customFormat="false" ht="15" hidden="false" customHeight="false" outlineLevel="0" collapsed="false">
      <c r="A9" s="1"/>
      <c r="B9" s="7"/>
      <c r="C9" s="8"/>
      <c r="D9" s="8"/>
      <c r="E9" s="8"/>
      <c r="F9" s="8"/>
      <c r="G9" s="8"/>
      <c r="H9" s="8"/>
      <c r="I9" s="11"/>
      <c r="J9" s="1"/>
    </row>
    <row r="10" customFormat="false" ht="15" hidden="false" customHeight="false" outlineLevel="0" collapsed="false">
      <c r="A10" s="1"/>
      <c r="B10" s="7"/>
      <c r="C10" s="8" t="s">
        <v>35</v>
      </c>
      <c r="D10" s="8"/>
      <c r="E10" s="8"/>
      <c r="F10" s="9" t="s">
        <v>36</v>
      </c>
      <c r="G10" s="10" t="n">
        <v>1.5</v>
      </c>
      <c r="H10" s="8" t="s">
        <v>32</v>
      </c>
      <c r="I10" s="11"/>
      <c r="J10" s="1"/>
    </row>
    <row r="11" customFormat="false" ht="15" hidden="false" customHeight="false" outlineLevel="0" collapsed="false">
      <c r="A11" s="1"/>
      <c r="B11" s="7"/>
      <c r="C11" s="8"/>
      <c r="D11" s="8"/>
      <c r="E11" s="8"/>
      <c r="F11" s="8"/>
      <c r="G11" s="8"/>
      <c r="H11" s="8"/>
      <c r="I11" s="11"/>
      <c r="J11" s="1"/>
    </row>
    <row r="12" customFormat="false" ht="15" hidden="false" customHeight="false" outlineLevel="0" collapsed="false">
      <c r="A12" s="1"/>
      <c r="B12" s="7"/>
      <c r="C12" s="8" t="s">
        <v>37</v>
      </c>
      <c r="D12" s="8"/>
      <c r="E12" s="8"/>
      <c r="F12" s="9" t="s">
        <v>38</v>
      </c>
      <c r="G12" s="10" t="n">
        <v>1.8</v>
      </c>
      <c r="H12" s="8" t="s">
        <v>32</v>
      </c>
      <c r="I12" s="11"/>
      <c r="J12" s="1"/>
    </row>
    <row r="13" customFormat="false" ht="15" hidden="false" customHeight="false" outlineLevel="0" collapsed="false">
      <c r="A13" s="1"/>
      <c r="B13" s="7"/>
      <c r="C13" s="8"/>
      <c r="D13" s="8"/>
      <c r="E13" s="8"/>
      <c r="F13" s="8"/>
      <c r="G13" s="8"/>
      <c r="H13" s="8"/>
      <c r="I13" s="11"/>
      <c r="J13" s="1"/>
    </row>
    <row r="14" customFormat="false" ht="15" hidden="false" customHeight="false" outlineLevel="0" collapsed="false">
      <c r="A14" s="1"/>
      <c r="B14" s="7"/>
      <c r="C14" s="8" t="s">
        <v>39</v>
      </c>
      <c r="D14" s="8"/>
      <c r="E14" s="8"/>
      <c r="F14" s="9" t="s">
        <v>40</v>
      </c>
      <c r="G14" s="10" t="n">
        <v>7500</v>
      </c>
      <c r="H14" s="8" t="s">
        <v>41</v>
      </c>
      <c r="I14" s="11"/>
      <c r="J14" s="1"/>
    </row>
    <row r="15" customFormat="false" ht="15.75" hidden="false" customHeight="false" outlineLevel="0" collapsed="false">
      <c r="A15" s="1"/>
      <c r="B15" s="12"/>
      <c r="C15" s="13"/>
      <c r="D15" s="13"/>
      <c r="E15" s="13"/>
      <c r="F15" s="13"/>
      <c r="G15" s="13"/>
      <c r="H15" s="13"/>
      <c r="I15" s="14"/>
      <c r="J15" s="1"/>
    </row>
    <row r="16" customFormat="false" ht="15" hidden="false" customHeight="false" outlineLevel="0" collapsed="false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customFormat="false" ht="15" hidden="false" customHeight="false" outlineLevel="0" collapsed="false">
      <c r="A17" s="1"/>
      <c r="B17" s="1"/>
      <c r="C17" s="3" t="s">
        <v>17</v>
      </c>
      <c r="D17" s="1"/>
      <c r="E17" s="1"/>
      <c r="F17" s="1"/>
      <c r="G17" s="15"/>
      <c r="H17" s="1"/>
      <c r="I17" s="1"/>
      <c r="J17" s="1"/>
    </row>
    <row r="18" customFormat="false" ht="6.75" hidden="false" customHeight="true" outlineLevel="0" collapsed="false">
      <c r="A18" s="1"/>
      <c r="B18" s="1"/>
      <c r="C18" s="3"/>
      <c r="D18" s="1"/>
      <c r="E18" s="1"/>
      <c r="F18" s="1"/>
      <c r="G18" s="15"/>
      <c r="H18" s="1"/>
      <c r="I18" s="1"/>
      <c r="J18" s="1"/>
    </row>
    <row r="19" customFormat="false" ht="15" hidden="false" customHeight="false" outlineLevel="0" collapsed="false">
      <c r="A19" s="1"/>
      <c r="B19" s="4"/>
      <c r="C19" s="5"/>
      <c r="D19" s="5"/>
      <c r="E19" s="5"/>
      <c r="F19" s="5"/>
      <c r="G19" s="5"/>
      <c r="H19" s="5"/>
      <c r="I19" s="6"/>
      <c r="J19" s="1"/>
    </row>
    <row r="20" customFormat="false" ht="15" hidden="false" customHeight="false" outlineLevel="0" collapsed="false">
      <c r="A20" s="1"/>
      <c r="B20" s="7"/>
      <c r="C20" s="8" t="s">
        <v>42</v>
      </c>
      <c r="D20" s="8"/>
      <c r="E20" s="8"/>
      <c r="F20" s="9" t="s">
        <v>43</v>
      </c>
      <c r="G20" s="18" t="n">
        <f aca="false">IF(G10=0,G6*G8,G6*G8-(G6-2*G12)*(G8-G10))</f>
        <v>191.1</v>
      </c>
      <c r="H20" s="8" t="s">
        <v>44</v>
      </c>
      <c r="I20" s="11"/>
      <c r="J20" s="1"/>
    </row>
    <row r="21" customFormat="false" ht="15" hidden="false" customHeight="false" outlineLevel="0" collapsed="false">
      <c r="A21" s="1"/>
      <c r="B21" s="7"/>
      <c r="C21" s="8"/>
      <c r="D21" s="8"/>
      <c r="E21" s="8"/>
      <c r="F21" s="8"/>
      <c r="G21" s="8"/>
      <c r="H21" s="8"/>
      <c r="I21" s="11"/>
      <c r="J21" s="1"/>
    </row>
    <row r="22" customFormat="false" ht="18.75" hidden="false" customHeight="false" outlineLevel="0" collapsed="false">
      <c r="A22" s="1"/>
      <c r="B22" s="7"/>
      <c r="C22" s="8" t="s">
        <v>45</v>
      </c>
      <c r="D22" s="8"/>
      <c r="E22" s="8"/>
      <c r="F22" s="9" t="s">
        <v>46</v>
      </c>
      <c r="G22" s="16" t="n">
        <f aca="false">IF(G10=0,G8*POWER(G6,3)/12,(G8*POWER(G6,3)-(G8-G10)*POWER((G6-2*G12),3))/12)</f>
        <v>43589.413</v>
      </c>
      <c r="H22" s="8" t="s">
        <v>47</v>
      </c>
      <c r="I22" s="11"/>
      <c r="J22" s="1"/>
    </row>
    <row r="23" customFormat="false" ht="15" hidden="false" customHeight="false" outlineLevel="0" collapsed="false">
      <c r="A23" s="1"/>
      <c r="B23" s="7"/>
      <c r="C23" s="8"/>
      <c r="D23" s="8"/>
      <c r="E23" s="8"/>
      <c r="F23" s="8"/>
      <c r="G23" s="8"/>
      <c r="H23" s="8"/>
      <c r="I23" s="11"/>
      <c r="J23" s="1"/>
    </row>
    <row r="24" customFormat="false" ht="18" hidden="false" customHeight="false" outlineLevel="0" collapsed="false">
      <c r="A24" s="1"/>
      <c r="B24" s="7"/>
      <c r="C24" s="8" t="s">
        <v>48</v>
      </c>
      <c r="D24" s="8"/>
      <c r="E24" s="8"/>
      <c r="F24" s="9" t="s">
        <v>49</v>
      </c>
      <c r="G24" s="16" t="n">
        <f aca="false">G20*0.001*G14</f>
        <v>1433.25</v>
      </c>
      <c r="H24" s="8" t="s">
        <v>7</v>
      </c>
      <c r="I24" s="11"/>
      <c r="J24" s="1"/>
    </row>
    <row r="25" customFormat="false" ht="15.75" hidden="false" customHeight="false" outlineLevel="0" collapsed="false">
      <c r="A25" s="1"/>
      <c r="B25" s="12"/>
      <c r="C25" s="13"/>
      <c r="D25" s="13"/>
      <c r="E25" s="13"/>
      <c r="F25" s="13"/>
      <c r="G25" s="13"/>
      <c r="H25" s="13"/>
      <c r="I25" s="14"/>
      <c r="J25" s="1"/>
    </row>
    <row r="26" customFormat="false" ht="15" hidden="false" customHeight="false" outlineLevel="0" collapsed="false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customFormat="false" ht="15" hidden="false" customHeight="false" outlineLevel="0" collapsed="false">
      <c r="A27" s="1"/>
      <c r="B27" s="1"/>
      <c r="C27" s="3" t="s">
        <v>50</v>
      </c>
      <c r="D27" s="1"/>
      <c r="E27" s="1"/>
      <c r="F27" s="1"/>
      <c r="G27" s="1"/>
      <c r="H27" s="1"/>
      <c r="I27" s="1"/>
      <c r="J27" s="1"/>
    </row>
    <row r="28" customFormat="false" ht="6.75" hidden="false" customHeight="true" outlineLevel="0" collapsed="false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customFormat="false" ht="15" hidden="false" customHeight="false" outlineLevel="0" collapsed="false">
      <c r="A29" s="1"/>
      <c r="B29" s="4"/>
      <c r="C29" s="5"/>
      <c r="D29" s="5"/>
      <c r="E29" s="5"/>
      <c r="F29" s="5"/>
      <c r="G29" s="5"/>
      <c r="H29" s="5"/>
      <c r="I29" s="6"/>
      <c r="J29" s="1"/>
    </row>
    <row r="30" customFormat="false" ht="15" hidden="false" customHeight="false" outlineLevel="0" collapsed="false">
      <c r="A30" s="1"/>
      <c r="B30" s="7"/>
      <c r="C30" s="8"/>
      <c r="D30" s="8"/>
      <c r="E30" s="8"/>
      <c r="F30" s="8"/>
      <c r="G30" s="8"/>
      <c r="H30" s="8"/>
      <c r="I30" s="11"/>
      <c r="J30" s="1"/>
    </row>
    <row r="31" customFormat="false" ht="15" hidden="false" customHeight="false" outlineLevel="0" collapsed="false">
      <c r="A31" s="1"/>
      <c r="B31" s="7"/>
      <c r="C31" s="8"/>
      <c r="D31" s="8"/>
      <c r="E31" s="8"/>
      <c r="F31" s="8"/>
      <c r="G31" s="8"/>
      <c r="H31" s="8"/>
      <c r="I31" s="11"/>
      <c r="J31" s="1"/>
    </row>
    <row r="32" customFormat="false" ht="15" hidden="false" customHeight="false" outlineLevel="0" collapsed="false">
      <c r="A32" s="1"/>
      <c r="B32" s="7"/>
      <c r="C32" s="8"/>
      <c r="D32" s="8"/>
      <c r="E32" s="8"/>
      <c r="F32" s="8"/>
      <c r="G32" s="8"/>
      <c r="H32" s="8"/>
      <c r="I32" s="11"/>
      <c r="J32" s="1"/>
    </row>
    <row r="33" customFormat="false" ht="15" hidden="false" customHeight="false" outlineLevel="0" collapsed="false">
      <c r="A33" s="1"/>
      <c r="B33" s="7"/>
      <c r="C33" s="8"/>
      <c r="D33" s="8"/>
      <c r="E33" s="8"/>
      <c r="F33" s="8"/>
      <c r="G33" s="8"/>
      <c r="H33" s="8"/>
      <c r="I33" s="11"/>
      <c r="J33" s="1"/>
    </row>
    <row r="34" customFormat="false" ht="15" hidden="false" customHeight="false" outlineLevel="0" collapsed="false">
      <c r="A34" s="1"/>
      <c r="B34" s="7"/>
      <c r="C34" s="8"/>
      <c r="D34" s="8"/>
      <c r="E34" s="8"/>
      <c r="F34" s="8"/>
      <c r="G34" s="8"/>
      <c r="H34" s="8"/>
      <c r="I34" s="11"/>
      <c r="J34" s="1"/>
    </row>
    <row r="35" customFormat="false" ht="15" hidden="false" customHeight="false" outlineLevel="0" collapsed="false">
      <c r="A35" s="1"/>
      <c r="B35" s="7"/>
      <c r="C35" s="8"/>
      <c r="D35" s="8"/>
      <c r="E35" s="8"/>
      <c r="F35" s="8"/>
      <c r="G35" s="8"/>
      <c r="H35" s="8"/>
      <c r="I35" s="11"/>
      <c r="J35" s="1"/>
    </row>
    <row r="36" customFormat="false" ht="15" hidden="false" customHeight="false" outlineLevel="0" collapsed="false">
      <c r="A36" s="1"/>
      <c r="B36" s="7"/>
      <c r="C36" s="8"/>
      <c r="D36" s="8"/>
      <c r="E36" s="8"/>
      <c r="F36" s="8"/>
      <c r="G36" s="8"/>
      <c r="H36" s="8"/>
      <c r="I36" s="11"/>
      <c r="J36" s="1"/>
    </row>
    <row r="37" customFormat="false" ht="15" hidden="false" customHeight="false" outlineLevel="0" collapsed="false">
      <c r="A37" s="1"/>
      <c r="B37" s="7"/>
      <c r="C37" s="8"/>
      <c r="D37" s="8"/>
      <c r="E37" s="8"/>
      <c r="F37" s="8"/>
      <c r="G37" s="8"/>
      <c r="H37" s="8"/>
      <c r="I37" s="11"/>
      <c r="J37" s="1"/>
    </row>
    <row r="38" customFormat="false" ht="15" hidden="false" customHeight="false" outlineLevel="0" collapsed="false">
      <c r="A38" s="1"/>
      <c r="B38" s="7"/>
      <c r="C38" s="8"/>
      <c r="D38" s="8"/>
      <c r="E38" s="8"/>
      <c r="F38" s="8"/>
      <c r="G38" s="8"/>
      <c r="H38" s="8"/>
      <c r="I38" s="11"/>
      <c r="J38" s="1"/>
    </row>
    <row r="39" customFormat="false" ht="15" hidden="false" customHeight="false" outlineLevel="0" collapsed="false">
      <c r="A39" s="1"/>
      <c r="B39" s="7"/>
      <c r="C39" s="8"/>
      <c r="D39" s="8"/>
      <c r="E39" s="8"/>
      <c r="F39" s="8"/>
      <c r="G39" s="8"/>
      <c r="H39" s="8"/>
      <c r="I39" s="11"/>
      <c r="J39" s="1"/>
    </row>
    <row r="40" customFormat="false" ht="15" hidden="false" customHeight="false" outlineLevel="0" collapsed="false">
      <c r="A40" s="1"/>
      <c r="B40" s="7"/>
      <c r="C40" s="8"/>
      <c r="D40" s="8"/>
      <c r="E40" s="8"/>
      <c r="F40" s="8"/>
      <c r="G40" s="8"/>
      <c r="H40" s="8"/>
      <c r="I40" s="11"/>
      <c r="J40" s="1"/>
    </row>
    <row r="41" customFormat="false" ht="15" hidden="false" customHeight="false" outlineLevel="0" collapsed="false">
      <c r="A41" s="1"/>
      <c r="B41" s="7"/>
      <c r="C41" s="8"/>
      <c r="D41" s="8"/>
      <c r="E41" s="8"/>
      <c r="F41" s="8"/>
      <c r="G41" s="8"/>
      <c r="H41" s="8"/>
      <c r="I41" s="11"/>
      <c r="J41" s="1"/>
    </row>
    <row r="42" customFormat="false" ht="15" hidden="false" customHeight="false" outlineLevel="0" collapsed="false">
      <c r="A42" s="1"/>
      <c r="B42" s="7"/>
      <c r="C42" s="8"/>
      <c r="D42" s="8"/>
      <c r="E42" s="8"/>
      <c r="F42" s="8"/>
      <c r="G42" s="8"/>
      <c r="H42" s="8"/>
      <c r="I42" s="11"/>
      <c r="J42" s="1"/>
    </row>
    <row r="43" customFormat="false" ht="15" hidden="false" customHeight="false" outlineLevel="0" collapsed="false">
      <c r="A43" s="1"/>
      <c r="B43" s="7"/>
      <c r="C43" s="8"/>
      <c r="D43" s="8"/>
      <c r="E43" s="8"/>
      <c r="F43" s="8"/>
      <c r="G43" s="8"/>
      <c r="H43" s="8"/>
      <c r="I43" s="11"/>
      <c r="J43" s="1"/>
    </row>
    <row r="44" customFormat="false" ht="15" hidden="false" customHeight="false" outlineLevel="0" collapsed="false">
      <c r="A44" s="1"/>
      <c r="B44" s="7"/>
      <c r="C44" s="8"/>
      <c r="D44" s="8"/>
      <c r="E44" s="8"/>
      <c r="F44" s="8"/>
      <c r="G44" s="8"/>
      <c r="H44" s="8"/>
      <c r="I44" s="11"/>
      <c r="J44" s="1"/>
    </row>
    <row r="45" customFormat="false" ht="15" hidden="false" customHeight="false" outlineLevel="0" collapsed="false">
      <c r="A45" s="1"/>
      <c r="B45" s="7"/>
      <c r="C45" s="8"/>
      <c r="D45" s="8"/>
      <c r="E45" s="8"/>
      <c r="F45" s="8"/>
      <c r="G45" s="8"/>
      <c r="H45" s="8"/>
      <c r="I45" s="11"/>
      <c r="J45" s="1"/>
    </row>
    <row r="46" customFormat="false" ht="15" hidden="false" customHeight="false" outlineLevel="0" collapsed="false">
      <c r="A46" s="1"/>
      <c r="B46" s="7"/>
      <c r="C46" s="8"/>
      <c r="D46" s="8"/>
      <c r="E46" s="8"/>
      <c r="F46" s="8"/>
      <c r="G46" s="8"/>
      <c r="H46" s="8"/>
      <c r="I46" s="11"/>
      <c r="J46" s="1"/>
    </row>
    <row r="47" customFormat="false" ht="15" hidden="false" customHeight="false" outlineLevel="0" collapsed="false">
      <c r="A47" s="1"/>
      <c r="B47" s="7"/>
      <c r="C47" s="8"/>
      <c r="D47" s="8"/>
      <c r="E47" s="8"/>
      <c r="F47" s="8"/>
      <c r="G47" s="8"/>
      <c r="H47" s="8"/>
      <c r="I47" s="11"/>
      <c r="J47" s="1"/>
    </row>
    <row r="48" customFormat="false" ht="15.75" hidden="false" customHeight="false" outlineLevel="0" collapsed="false">
      <c r="A48" s="1"/>
      <c r="B48" s="12"/>
      <c r="C48" s="13"/>
      <c r="D48" s="13"/>
      <c r="E48" s="13"/>
      <c r="F48" s="13"/>
      <c r="G48" s="13"/>
      <c r="H48" s="13"/>
      <c r="I48" s="14"/>
      <c r="J48" s="1"/>
    </row>
    <row r="49" customFormat="false" ht="15" hidden="false" customHeight="false" outlineLevel="0" collapsed="false">
      <c r="A49" s="1"/>
      <c r="B49" s="1"/>
      <c r="C49" s="1"/>
      <c r="D49" s="1"/>
      <c r="E49" s="1"/>
      <c r="F49" s="1"/>
      <c r="G49" s="1"/>
      <c r="H49" s="1"/>
      <c r="I49" s="1"/>
      <c r="J49" s="1"/>
    </row>
  </sheetData>
  <sheetProtection sheet="false"/>
  <mergeCells count="1">
    <mergeCell ref="B1:H1"/>
  </mergeCells>
  <dataValidations count="5">
    <dataValidation allowBlank="true" error="Die Höhe kann nur einen positiven Wert darstellen!" operator="greaterThan" prompt="Geben Sie die Höhe des Trägers ein!" promptTitle="Höhe" showDropDown="false" showErrorMessage="true" showInputMessage="true" sqref="G6" type="decimal">
      <formula1>0</formula1>
      <formula2>0</formula2>
    </dataValidation>
    <dataValidation allowBlank="true" error="Die Breite kann nur einen positiven Wert darstellen!" operator="greaterThan" prompt="Geben Sie die Breite des Trägers ein!" promptTitle="Breite" showDropDown="false" showErrorMessage="true" showInputMessage="true" sqref="G8" type="decimal">
      <formula1>0</formula1>
      <formula2>0</formula2>
    </dataValidation>
    <dataValidation allowBlank="true" error="Die Stegdicke darf nur einen positiven Wert darstellen! Wenn kein Steg vorhanden ist (Vollquerschnitte) = 0!" operator="greaterThanOrEqual" prompt="Geben Sie die Stegdicke ein!" promptTitle="Stegdicke" showDropDown="false" showErrorMessage="true" showInputMessage="true" sqref="G10" type="decimal">
      <formula1>0</formula1>
      <formula2>0</formula2>
    </dataValidation>
    <dataValidation allowBlank="true" error="Die Flanschdicke darf nur einen positiven Wert darstellen! Wenn kein Flansch vorhanden ist (Vollquerschnitte) = 0!" operator="greaterThanOrEqual" prompt="Geben Sie die Flanschdicke ein!" promptTitle="Flanschdicke" showDropDown="false" showErrorMessage="true" showInputMessage="true" sqref="G12" type="decimal">
      <formula1>0</formula1>
      <formula2>0</formula2>
    </dataValidation>
    <dataValidation allowBlank="true" error="Die Wichte eines Materials kann nur größer 0 sein!" operator="greaterThan" prompt="Geben Sie die Wichte des Materials ein!" promptTitle="Wichte des Materials" showDropDown="false" showErrorMessage="true" showInputMessage="true" sqref="G14" type="decimal">
      <formula1>0</formula1>
      <formula2>0</formula2>
    </dataValidation>
  </dataValidations>
  <printOptions headings="false" gridLines="false" gridLinesSet="true" horizontalCentered="false" verticalCentered="false"/>
  <pageMargins left="0.7" right="0.5312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3" hidden="false" style="0" width="10.7295918367347" collapsed="true"/>
    <col min="4" max="4" hidden="false" style="0" width="4.28571428571429" collapsed="true"/>
    <col min="5" max="5" hidden="false" style="0" width="14.1479591836735" collapsed="true"/>
    <col min="6" max="8" hidden="false" style="0" width="10.7295918367347" collapsed="true"/>
    <col min="9" max="9" hidden="false" style="0" width="11.5204081632653" collapsed="true"/>
    <col min="10" max="1025" hidden="false" style="0" width="10.7295918367347" collapsed="true"/>
  </cols>
  <sheetData>
    <row r="1" s="21" customFormat="true" ht="29.25" hidden="false" customHeight="true" outlineLevel="0" collapsed="false">
      <c r="A1" s="19" t="s">
        <v>51</v>
      </c>
      <c r="B1" s="19" t="s">
        <v>52</v>
      </c>
      <c r="C1" s="19" t="s">
        <v>53</v>
      </c>
      <c r="D1" s="20"/>
      <c r="E1" s="19" t="s">
        <v>54</v>
      </c>
      <c r="F1" s="19" t="s">
        <v>55</v>
      </c>
      <c r="G1" s="19" t="s">
        <v>56</v>
      </c>
      <c r="H1"/>
    </row>
    <row r="2" customFormat="false" ht="15" hidden="false" customHeight="false" outlineLevel="0" collapsed="false">
      <c r="A2" s="22" t="s">
        <v>4</v>
      </c>
      <c r="B2" s="22" t="s">
        <v>4</v>
      </c>
      <c r="C2" s="22" t="s">
        <v>4</v>
      </c>
      <c r="E2" s="22" t="s">
        <v>22</v>
      </c>
      <c r="F2" s="22" t="s">
        <v>10</v>
      </c>
      <c r="G2" s="22" t="s">
        <v>10</v>
      </c>
    </row>
    <row r="3" customFormat="false" ht="15" hidden="false" customHeight="false" outlineLevel="0" collapsed="false">
      <c r="A3" s="23" t="n">
        <f aca="false">Ergebnisse!G12</f>
        <v>7</v>
      </c>
      <c r="B3" s="23" t="n">
        <f aca="false">Ergebnisse!G16</f>
        <v>10.4</v>
      </c>
      <c r="C3" s="23" t="n">
        <f aca="false">Ergebnisse!G6</f>
        <v>10.5</v>
      </c>
      <c r="E3" s="24" t="n">
        <f aca="false">Ergebnisse!G22</f>
        <v>4433.25</v>
      </c>
      <c r="F3" s="23" t="n">
        <f aca="false">Ergebnisse!G10</f>
        <v>600</v>
      </c>
      <c r="G3" s="23" t="n">
        <f aca="false">Ergebnisse!G14</f>
        <v>50000</v>
      </c>
    </row>
    <row r="5" customFormat="false" ht="18" hidden="false" customHeight="false" outlineLevel="0" collapsed="false">
      <c r="A5" s="25" t="s">
        <v>57</v>
      </c>
      <c r="B5" s="25" t="s">
        <v>58</v>
      </c>
      <c r="C5" s="25" t="s">
        <v>59</v>
      </c>
      <c r="E5" s="25" t="s">
        <v>60</v>
      </c>
      <c r="F5" s="25" t="s">
        <v>61</v>
      </c>
      <c r="G5" s="25" t="s">
        <v>62</v>
      </c>
      <c r="H5" s="25" t="s">
        <v>63</v>
      </c>
    </row>
    <row r="6" customFormat="false" ht="15" hidden="false" customHeight="false" outlineLevel="0" collapsed="false">
      <c r="A6" s="25" t="s">
        <v>4</v>
      </c>
      <c r="B6" s="25" t="s">
        <v>4</v>
      </c>
      <c r="C6" s="25" t="s">
        <v>4</v>
      </c>
      <c r="E6" s="25" t="s">
        <v>22</v>
      </c>
      <c r="F6" s="25" t="s">
        <v>22</v>
      </c>
      <c r="G6" s="25" t="s">
        <v>22</v>
      </c>
      <c r="H6" s="25" t="s">
        <v>22</v>
      </c>
    </row>
    <row r="7" customFormat="false" ht="15" hidden="false" customHeight="false" outlineLevel="0" collapsed="false">
      <c r="A7" s="26" t="n">
        <f aca="false">IF($C$3=3.5,Tabelle4!C2,IF($C$3=7,Tabelle4!D2,IF(Momente!$C$3=10.5,Tabelle4!E2,Tabelle4!F2)))</f>
        <v>0</v>
      </c>
      <c r="B7" s="26" t="n">
        <f aca="false">A7/$C$3</f>
        <v>0</v>
      </c>
      <c r="C7" s="26" t="n">
        <f aca="false">($C$3-A7)/$C$3</f>
        <v>1</v>
      </c>
      <c r="E7" s="27" t="n">
        <f aca="false">B7*C7/2*$E$3*POWER($C$3,2)</f>
        <v>0</v>
      </c>
      <c r="F7" s="27" t="n">
        <f aca="false">IF(Ergebnisse!$G$12&gt;Ergebnisse!$G$6,0,(IF((A7)&lt;=$A$3,B7*($C$3-$A$3)*$F$3,C7*$A$3*$F$3)))</f>
        <v>0</v>
      </c>
      <c r="G7" s="27" t="n">
        <f aca="false">IF(Ergebnisse!$G$16&gt;Ergebnisse!$G$6,0,IF((A7)&lt;=$B$3,B7*($C$3-$B$3)*$G$3,C7*$B$3*$G$3))</f>
        <v>0</v>
      </c>
      <c r="H7" s="27" t="n">
        <f aca="false">SUM(E7:G7)</f>
        <v>0</v>
      </c>
      <c r="I7" s="28" t="n">
        <f aca="false">Momente!A7</f>
        <v>0</v>
      </c>
    </row>
    <row r="8" customFormat="false" ht="15" hidden="false" customHeight="false" outlineLevel="0" collapsed="false">
      <c r="A8" s="26" t="n">
        <f aca="false">IF($C$3=3.5,Tabelle4!C3,IF($C$3=7,Tabelle4!D3,IF(Momente!$C$3=10.5,Tabelle4!E3,Tabelle4!F3)))</f>
        <v>0.15</v>
      </c>
      <c r="B8" s="26" t="n">
        <f aca="false">A8/$C$3</f>
        <v>0.0142857142857143</v>
      </c>
      <c r="C8" s="26" t="n">
        <f aca="false">($C$3-A8)/$C$3</f>
        <v>0.985714285714286</v>
      </c>
      <c r="E8" s="27" t="n">
        <f aca="false">B8*C8/2*$E$3*POWER($C$3,2)</f>
        <v>3441.3103125</v>
      </c>
      <c r="F8" s="27" t="n">
        <f aca="false">IF(Ergebnisse!$G$12&gt;Ergebnisse!$G$6,0,(IF((A8)&lt;=$A$3,B8*($C$3-$A$3)*$F$3,C8*$A$3*$F$3)))</f>
        <v>30</v>
      </c>
      <c r="G8" s="27" t="n">
        <f aca="false">IF(Ergebnisse!$G$16&gt;Ergebnisse!$G$6,0,IF((A8)&lt;=$B$3,B8*($C$3-$B$3)*$G$3,C8*$B$3*$G$3))</f>
        <v>71.4285714285712</v>
      </c>
      <c r="H8" s="27" t="n">
        <f aca="false">SUM(E8:G8)</f>
        <v>3542.73888392857</v>
      </c>
      <c r="I8" s="28" t="n">
        <f aca="false">Momente!A8</f>
        <v>0.15</v>
      </c>
    </row>
    <row r="9" customFormat="false" ht="15" hidden="false" customHeight="false" outlineLevel="0" collapsed="false">
      <c r="A9" s="26" t="n">
        <f aca="false">IF($C$3=3.5,Tabelle4!C4,IF($C$3=7,Tabelle4!D4,IF(Momente!$C$3=10.5,Tabelle4!E4,Tabelle4!F4)))</f>
        <v>0.3</v>
      </c>
      <c r="B9" s="26" t="n">
        <f aca="false">A9/$C$3</f>
        <v>0.0285714285714286</v>
      </c>
      <c r="C9" s="26" t="n">
        <f aca="false">($C$3-A9)/$C$3</f>
        <v>0.971428571428571</v>
      </c>
      <c r="E9" s="27" t="n">
        <f aca="false">B9*C9/2*$E$3*POWER($C$3,2)</f>
        <v>6782.8725</v>
      </c>
      <c r="F9" s="27" t="n">
        <f aca="false">IF(Ergebnisse!$G$12&gt;Ergebnisse!$G$6,0,(IF((A9)&lt;=$A$3,B9*($C$3-$A$3)*$F$3,C9*$A$3*$F$3)))</f>
        <v>60</v>
      </c>
      <c r="G9" s="27" t="n">
        <f aca="false">IF(Ergebnisse!$G$16&gt;Ergebnisse!$G$6,0,IF((A9)&lt;=$B$3,B9*($C$3-$B$3)*$G$3,C9*$B$3*$G$3))</f>
        <v>142.857142857142</v>
      </c>
      <c r="H9" s="27" t="n">
        <f aca="false">SUM(E9:G9)</f>
        <v>6985.72964285714</v>
      </c>
      <c r="I9" s="28" t="n">
        <f aca="false">Momente!A9</f>
        <v>0.3</v>
      </c>
    </row>
    <row r="10" customFormat="false" ht="15" hidden="false" customHeight="false" outlineLevel="0" collapsed="false">
      <c r="A10" s="26" t="n">
        <f aca="false">IF($C$3=3.5,Tabelle4!C5,IF($C$3=7,Tabelle4!D5,IF(Momente!$C$3=10.5,Tabelle4!E5,Tabelle4!F5)))</f>
        <v>0.45</v>
      </c>
      <c r="B10" s="26" t="n">
        <f aca="false">A10/$C$3</f>
        <v>0.0428571428571429</v>
      </c>
      <c r="C10" s="26" t="n">
        <f aca="false">($C$3-A10)/$C$3</f>
        <v>0.957142857142857</v>
      </c>
      <c r="E10" s="27" t="n">
        <f aca="false">B10*C10/2*$E$3*POWER($C$3,2)</f>
        <v>10024.6865625</v>
      </c>
      <c r="F10" s="27" t="n">
        <f aca="false">IF(Ergebnisse!$G$12&gt;Ergebnisse!$G$6,0,(IF((A10)&lt;=$A$3,B10*($C$3-$A$3)*$F$3,C10*$A$3*$F$3)))</f>
        <v>90</v>
      </c>
      <c r="G10" s="27" t="n">
        <f aca="false">IF(Ergebnisse!$G$16&gt;Ergebnisse!$G$6,0,IF((A10)&lt;=$B$3,B10*($C$3-$B$3)*$G$3,C10*$B$3*$G$3))</f>
        <v>214.285714285714</v>
      </c>
      <c r="H10" s="27" t="n">
        <f aca="false">SUM(E10:G10)</f>
        <v>10328.9722767857</v>
      </c>
      <c r="I10" s="28" t="n">
        <f aca="false">Momente!A10</f>
        <v>0.45</v>
      </c>
    </row>
    <row r="11" customFormat="false" ht="15" hidden="false" customHeight="false" outlineLevel="0" collapsed="false">
      <c r="A11" s="26" t="n">
        <f aca="false">IF($C$3=3.5,Tabelle4!C6,IF($C$3=7,Tabelle4!D6,IF(Momente!$C$3=10.5,Tabelle4!E6,Tabelle4!F6)))</f>
        <v>0.6</v>
      </c>
      <c r="B11" s="26" t="n">
        <f aca="false">A11/$C$3</f>
        <v>0.0571428571428571</v>
      </c>
      <c r="C11" s="26" t="n">
        <f aca="false">($C$3-A11)/$C$3</f>
        <v>0.942857142857143</v>
      </c>
      <c r="E11" s="27" t="n">
        <f aca="false">B11*C11/2*$E$3*POWER($C$3,2)</f>
        <v>13166.7525</v>
      </c>
      <c r="F11" s="27" t="n">
        <f aca="false">IF(Ergebnisse!$G$12&gt;Ergebnisse!$G$6,0,(IF((A11)&lt;=$A$3,B11*($C$3-$A$3)*$F$3,C11*$A$3*$F$3)))</f>
        <v>120</v>
      </c>
      <c r="G11" s="27" t="n">
        <f aca="false">IF(Ergebnisse!$G$16&gt;Ergebnisse!$G$6,0,IF((A11)&lt;=$B$3,B11*($C$3-$B$3)*$G$3,C11*$B$3*$G$3))</f>
        <v>285.714285714285</v>
      </c>
      <c r="H11" s="27" t="n">
        <f aca="false">SUM(E11:G11)</f>
        <v>13572.4667857143</v>
      </c>
      <c r="I11" s="28" t="n">
        <f aca="false">Momente!A11</f>
        <v>0.6</v>
      </c>
    </row>
    <row r="12" customFormat="false" ht="15" hidden="false" customHeight="false" outlineLevel="0" collapsed="false">
      <c r="A12" s="26" t="n">
        <f aca="false">IF($C$3=3.5,Tabelle4!C7,IF($C$3=7,Tabelle4!D7,IF(Momente!$C$3=10.5,Tabelle4!E7,Tabelle4!F7)))</f>
        <v>0.75</v>
      </c>
      <c r="B12" s="26" t="n">
        <f aca="false">A12/$C$3</f>
        <v>0.0714285714285714</v>
      </c>
      <c r="C12" s="26" t="n">
        <f aca="false">($C$3-A12)/$C$3</f>
        <v>0.928571428571429</v>
      </c>
      <c r="E12" s="27" t="n">
        <f aca="false">B12*C12/2*$E$3*POWER($C$3,2)</f>
        <v>16209.0703125</v>
      </c>
      <c r="F12" s="27" t="n">
        <f aca="false">IF(Ergebnisse!$G$12&gt;Ergebnisse!$G$6,0,(IF((A12)&lt;=$A$3,B12*($C$3-$A$3)*$F$3,C12*$A$3*$F$3)))</f>
        <v>150</v>
      </c>
      <c r="G12" s="27" t="n">
        <f aca="false">IF(Ergebnisse!$G$16&gt;Ergebnisse!$G$6,0,IF((A12)&lt;=$B$3,B12*($C$3-$B$3)*$G$3,C12*$B$3*$G$3))</f>
        <v>357.142857142856</v>
      </c>
      <c r="H12" s="27" t="n">
        <f aca="false">SUM(E12:G12)</f>
        <v>16716.2131696429</v>
      </c>
      <c r="I12" s="28" t="n">
        <f aca="false">Momente!A12</f>
        <v>0.75</v>
      </c>
    </row>
    <row r="13" customFormat="false" ht="15" hidden="false" customHeight="false" outlineLevel="0" collapsed="false">
      <c r="A13" s="26" t="n">
        <f aca="false">IF($C$3=3.5,Tabelle4!C8,IF($C$3=7,Tabelle4!D8,IF(Momente!$C$3=10.5,Tabelle4!E8,Tabelle4!F8)))</f>
        <v>0.9</v>
      </c>
      <c r="B13" s="26" t="n">
        <f aca="false">A13/$C$3</f>
        <v>0.0857142857142857</v>
      </c>
      <c r="C13" s="26" t="n">
        <f aca="false">($C$3-A13)/$C$3</f>
        <v>0.914285714285714</v>
      </c>
      <c r="E13" s="27" t="n">
        <f aca="false">B13*C13/2*$E$3*POWER($C$3,2)</f>
        <v>19151.64</v>
      </c>
      <c r="F13" s="27" t="n">
        <f aca="false">IF(Ergebnisse!$G$12&gt;Ergebnisse!$G$6,0,(IF((A13)&lt;=$A$3,B13*($C$3-$A$3)*$F$3,C13*$A$3*$F$3)))</f>
        <v>180</v>
      </c>
      <c r="G13" s="27" t="n">
        <f aca="false">IF(Ergebnisse!$G$16&gt;Ergebnisse!$G$6,0,IF((A13)&lt;=$B$3,B13*($C$3-$B$3)*$G$3,C13*$B$3*$G$3))</f>
        <v>428.571428571427</v>
      </c>
      <c r="H13" s="27" t="n">
        <f aca="false">SUM(E13:G13)</f>
        <v>19760.2114285714</v>
      </c>
      <c r="I13" s="28" t="n">
        <f aca="false">Momente!A13</f>
        <v>0.9</v>
      </c>
    </row>
    <row r="14" customFormat="false" ht="15" hidden="false" customHeight="false" outlineLevel="0" collapsed="false">
      <c r="A14" s="26" t="n">
        <f aca="false">IF($C$3=3.5,Tabelle4!C9,IF($C$3=7,Tabelle4!D9,IF(Momente!$C$3=10.5,Tabelle4!E9,Tabelle4!F9)))</f>
        <v>1.05</v>
      </c>
      <c r="B14" s="26" t="n">
        <f aca="false">A14/$C$3</f>
        <v>0.1</v>
      </c>
      <c r="C14" s="26" t="n">
        <f aca="false">($C$3-A14)/$C$3</f>
        <v>0.9</v>
      </c>
      <c r="E14" s="27" t="n">
        <f aca="false">B14*C14/2*$E$3*POWER($C$3,2)</f>
        <v>21994.4615625</v>
      </c>
      <c r="F14" s="27" t="n">
        <f aca="false">IF(Ergebnisse!$G$12&gt;Ergebnisse!$G$6,0,(IF((A14)&lt;=$A$3,B14*($C$3-$A$3)*$F$3,C14*$A$3*$F$3)))</f>
        <v>210</v>
      </c>
      <c r="G14" s="27" t="n">
        <f aca="false">IF(Ergebnisse!$G$16&gt;Ergebnisse!$G$6,0,IF((A14)&lt;=$B$3,B14*($C$3-$B$3)*$G$3,C14*$B$3*$G$3))</f>
        <v>499.999999999998</v>
      </c>
      <c r="H14" s="27" t="n">
        <f aca="false">SUM(E14:G14)</f>
        <v>22704.4615625</v>
      </c>
      <c r="I14" s="28" t="n">
        <f aca="false">Momente!A14</f>
        <v>1.05</v>
      </c>
    </row>
    <row r="15" customFormat="false" ht="15" hidden="false" customHeight="false" outlineLevel="0" collapsed="false">
      <c r="A15" s="26" t="n">
        <f aca="false">IF($C$3=3.5,Tabelle4!C10,IF($C$3=7,Tabelle4!D10,IF(Momente!$C$3=10.5,Tabelle4!E10,Tabelle4!F10)))</f>
        <v>1.2</v>
      </c>
      <c r="B15" s="26" t="n">
        <f aca="false">A15/$C$3</f>
        <v>0.114285714285714</v>
      </c>
      <c r="C15" s="26" t="n">
        <f aca="false">($C$3-A15)/$C$3</f>
        <v>0.885714285714286</v>
      </c>
      <c r="E15" s="27" t="n">
        <f aca="false">B15*C15/2*$E$3*POWER($C$3,2)</f>
        <v>24737.535</v>
      </c>
      <c r="F15" s="27" t="n">
        <f aca="false">IF(Ergebnisse!$G$12&gt;Ergebnisse!$G$6,0,(IF((A15)&lt;=$A$3,B15*($C$3-$A$3)*$F$3,C15*$A$3*$F$3)))</f>
        <v>240</v>
      </c>
      <c r="G15" s="27" t="n">
        <f aca="false">IF(Ergebnisse!$G$16&gt;Ergebnisse!$G$6,0,IF((A15)&lt;=$B$3,B15*($C$3-$B$3)*$G$3,C15*$B$3*$G$3))</f>
        <v>571.428571428569</v>
      </c>
      <c r="H15" s="27" t="n">
        <f aca="false">SUM(E15:G15)</f>
        <v>25548.9635714286</v>
      </c>
      <c r="I15" s="28" t="n">
        <f aca="false">Momente!A15</f>
        <v>1.2</v>
      </c>
    </row>
    <row r="16" customFormat="false" ht="15" hidden="false" customHeight="false" outlineLevel="0" collapsed="false">
      <c r="A16" s="26" t="n">
        <f aca="false">IF($C$3=3.5,Tabelle4!C11,IF($C$3=7,Tabelle4!D11,IF(Momente!$C$3=10.5,Tabelle4!E11,Tabelle4!F11)))</f>
        <v>1.35</v>
      </c>
      <c r="B16" s="26" t="n">
        <f aca="false">A16/$C$3</f>
        <v>0.128571428571429</v>
      </c>
      <c r="C16" s="26" t="n">
        <f aca="false">($C$3-A16)/$C$3</f>
        <v>0.871428571428571</v>
      </c>
      <c r="E16" s="27" t="n">
        <f aca="false">B16*C16/2*$E$3*POWER($C$3,2)</f>
        <v>27380.8603125</v>
      </c>
      <c r="F16" s="27" t="n">
        <f aca="false">IF(Ergebnisse!$G$12&gt;Ergebnisse!$G$6,0,(IF((A16)&lt;=$A$3,B16*($C$3-$A$3)*$F$3,C16*$A$3*$F$3)))</f>
        <v>270</v>
      </c>
      <c r="G16" s="27" t="n">
        <f aca="false">IF(Ergebnisse!$G$16&gt;Ergebnisse!$G$6,0,IF((A16)&lt;=$B$3,B16*($C$3-$B$3)*$G$3,C16*$B$3*$G$3))</f>
        <v>642.857142857141</v>
      </c>
      <c r="H16" s="27" t="n">
        <f aca="false">SUM(E16:G16)</f>
        <v>28293.7174553571</v>
      </c>
      <c r="I16" s="28" t="n">
        <f aca="false">Momente!A16</f>
        <v>1.35</v>
      </c>
    </row>
    <row r="17" customFormat="false" ht="15" hidden="false" customHeight="false" outlineLevel="0" collapsed="false">
      <c r="A17" s="26" t="n">
        <f aca="false">IF($C$3=3.5,Tabelle4!C12,IF($C$3=7,Tabelle4!D12,IF(Momente!$C$3=10.5,Tabelle4!E12,Tabelle4!F12)))</f>
        <v>1.5</v>
      </c>
      <c r="B17" s="26" t="n">
        <f aca="false">A17/$C$3</f>
        <v>0.142857142857143</v>
      </c>
      <c r="C17" s="26" t="n">
        <f aca="false">($C$3-A17)/$C$3</f>
        <v>0.857142857142857</v>
      </c>
      <c r="E17" s="27" t="n">
        <f aca="false">B17*C17/2*$E$3*POWER($C$3,2)</f>
        <v>29924.4375</v>
      </c>
      <c r="F17" s="27" t="n">
        <f aca="false">IF(Ergebnisse!$G$12&gt;Ergebnisse!$G$6,0,(IF((A17)&lt;=$A$3,B17*($C$3-$A$3)*$F$3,C17*$A$3*$F$3)))</f>
        <v>300</v>
      </c>
      <c r="G17" s="27" t="n">
        <f aca="false">IF(Ergebnisse!$G$16&gt;Ergebnisse!$G$6,0,IF((A17)&lt;=$B$3,B17*($C$3-$B$3)*$G$3,C17*$B$3*$G$3))</f>
        <v>714.285714285712</v>
      </c>
      <c r="H17" s="27" t="n">
        <f aca="false">SUM(E17:G17)</f>
        <v>30938.7232142857</v>
      </c>
      <c r="I17" s="28" t="n">
        <f aca="false">Momente!A17</f>
        <v>1.5</v>
      </c>
    </row>
    <row r="18" customFormat="false" ht="15" hidden="false" customHeight="false" outlineLevel="0" collapsed="false">
      <c r="A18" s="26" t="n">
        <f aca="false">IF($C$3=3.5,Tabelle4!C13,IF($C$3=7,Tabelle4!D13,IF(Momente!$C$3=10.5,Tabelle4!E13,Tabelle4!F13)))</f>
        <v>1.65</v>
      </c>
      <c r="B18" s="26" t="n">
        <f aca="false">A18/$C$3</f>
        <v>0.157142857142857</v>
      </c>
      <c r="C18" s="26" t="n">
        <f aca="false">($C$3-A18)/$C$3</f>
        <v>0.842857142857143</v>
      </c>
      <c r="E18" s="27" t="n">
        <f aca="false">B18*C18/2*$E$3*POWER($C$3,2)</f>
        <v>32368.2665625</v>
      </c>
      <c r="F18" s="27" t="n">
        <f aca="false">IF(Ergebnisse!$G$12&gt;Ergebnisse!$G$6,0,(IF((A18)&lt;=$A$3,B18*($C$3-$A$3)*$F$3,C18*$A$3*$F$3)))</f>
        <v>330</v>
      </c>
      <c r="G18" s="27" t="n">
        <f aca="false">IF(Ergebnisse!$G$16&gt;Ergebnisse!$G$6,0,IF((A18)&lt;=$B$3,B18*($C$3-$B$3)*$G$3,C18*$B$3*$G$3))</f>
        <v>785.714285714283</v>
      </c>
      <c r="H18" s="27" t="n">
        <f aca="false">SUM(E18:G18)</f>
        <v>33483.9808482143</v>
      </c>
      <c r="I18" s="28" t="n">
        <f aca="false">Momente!A18</f>
        <v>1.65</v>
      </c>
    </row>
    <row r="19" customFormat="false" ht="15" hidden="false" customHeight="false" outlineLevel="0" collapsed="false">
      <c r="A19" s="26" t="n">
        <f aca="false">IF($C$3=3.5,Tabelle4!C14,IF($C$3=7,Tabelle4!D14,IF(Momente!$C$3=10.5,Tabelle4!E14,Tabelle4!F14)))</f>
        <v>1.8</v>
      </c>
      <c r="B19" s="26" t="n">
        <f aca="false">A19/$C$3</f>
        <v>0.171428571428571</v>
      </c>
      <c r="C19" s="26" t="n">
        <f aca="false">($C$3-A19)/$C$3</f>
        <v>0.828571428571429</v>
      </c>
      <c r="E19" s="27" t="n">
        <f aca="false">B19*C19/2*$E$3*POWER($C$3,2)</f>
        <v>34712.3475</v>
      </c>
      <c r="F19" s="27" t="n">
        <f aca="false">IF(Ergebnisse!$G$12&gt;Ergebnisse!$G$6,0,(IF((A19)&lt;=$A$3,B19*($C$3-$A$3)*$F$3,C19*$A$3*$F$3)))</f>
        <v>360</v>
      </c>
      <c r="G19" s="27" t="n">
        <f aca="false">IF(Ergebnisse!$G$16&gt;Ergebnisse!$G$6,0,IF((A19)&lt;=$B$3,B19*($C$3-$B$3)*$G$3,C19*$B$3*$G$3))</f>
        <v>857.142857142854</v>
      </c>
      <c r="H19" s="27" t="n">
        <f aca="false">SUM(E19:G19)</f>
        <v>35929.4903571429</v>
      </c>
      <c r="I19" s="28" t="n">
        <f aca="false">Momente!A19</f>
        <v>1.8</v>
      </c>
    </row>
    <row r="20" customFormat="false" ht="15" hidden="false" customHeight="false" outlineLevel="0" collapsed="false">
      <c r="A20" s="26" t="n">
        <f aca="false">IF($C$3=3.5,Tabelle4!C15,IF($C$3=7,Tabelle4!D15,IF(Momente!$C$3=10.5,Tabelle4!E15,Tabelle4!F15)))</f>
        <v>1.95</v>
      </c>
      <c r="B20" s="26" t="n">
        <f aca="false">A20/$C$3</f>
        <v>0.185714285714286</v>
      </c>
      <c r="C20" s="26" t="n">
        <f aca="false">($C$3-A20)/$C$3</f>
        <v>0.814285714285714</v>
      </c>
      <c r="E20" s="27" t="n">
        <f aca="false">B20*C20/2*$E$3*POWER($C$3,2)</f>
        <v>36956.6803125</v>
      </c>
      <c r="F20" s="27" t="n">
        <f aca="false">IF(Ergebnisse!$G$12&gt;Ergebnisse!$G$6,0,(IF((A20)&lt;=$A$3,B20*($C$3-$A$3)*$F$3,C20*$A$3*$F$3)))</f>
        <v>390</v>
      </c>
      <c r="G20" s="27" t="n">
        <f aca="false">IF(Ergebnisse!$G$16&gt;Ergebnisse!$G$6,0,IF((A20)&lt;=$B$3,B20*($C$3-$B$3)*$G$3,C20*$B$3*$G$3))</f>
        <v>928.571428571425</v>
      </c>
      <c r="H20" s="27" t="n">
        <f aca="false">SUM(E20:G20)</f>
        <v>38275.2517410714</v>
      </c>
      <c r="I20" s="28" t="n">
        <f aca="false">Momente!A20</f>
        <v>1.95</v>
      </c>
    </row>
    <row r="21" customFormat="false" ht="15" hidden="false" customHeight="false" outlineLevel="0" collapsed="false">
      <c r="A21" s="26" t="n">
        <f aca="false">IF($C$3=3.5,Tabelle4!C16,IF($C$3=7,Tabelle4!D16,IF(Momente!$C$3=10.5,Tabelle4!E16,Tabelle4!F16)))</f>
        <v>2.1</v>
      </c>
      <c r="B21" s="26" t="n">
        <f aca="false">A21/$C$3</f>
        <v>0.2</v>
      </c>
      <c r="C21" s="26" t="n">
        <f aca="false">($C$3-A21)/$C$3</f>
        <v>0.8</v>
      </c>
      <c r="E21" s="27" t="n">
        <f aca="false">B21*C21/2*$E$3*POWER($C$3,2)</f>
        <v>39101.265</v>
      </c>
      <c r="F21" s="27" t="n">
        <f aca="false">IF(Ergebnisse!$G$12&gt;Ergebnisse!$G$6,0,(IF((A21)&lt;=$A$3,B21*($C$3-$A$3)*$F$3,C21*$A$3*$F$3)))</f>
        <v>420</v>
      </c>
      <c r="G21" s="27" t="n">
        <f aca="false">IF(Ergebnisse!$G$16&gt;Ergebnisse!$G$6,0,IF((A21)&lt;=$B$3,B21*($C$3-$B$3)*$G$3,C21*$B$3*$G$3))</f>
        <v>999.999999999997</v>
      </c>
      <c r="H21" s="27" t="n">
        <f aca="false">SUM(E21:G21)</f>
        <v>40521.265</v>
      </c>
      <c r="I21" s="28" t="n">
        <f aca="false">Momente!A21</f>
        <v>2.1</v>
      </c>
    </row>
    <row r="22" customFormat="false" ht="15" hidden="false" customHeight="false" outlineLevel="0" collapsed="false">
      <c r="A22" s="26" t="n">
        <f aca="false">IF($C$3=3.5,Tabelle4!C17,IF($C$3=7,Tabelle4!D17,IF(Momente!$C$3=10.5,Tabelle4!E17,Tabelle4!F17)))</f>
        <v>2.25</v>
      </c>
      <c r="B22" s="26" t="n">
        <f aca="false">A22/$C$3</f>
        <v>0.214285714285714</v>
      </c>
      <c r="C22" s="26" t="n">
        <f aca="false">($C$3-A22)/$C$3</f>
        <v>0.785714285714286</v>
      </c>
      <c r="E22" s="27" t="n">
        <f aca="false">B22*C22/2*$E$3*POWER($C$3,2)</f>
        <v>41146.1015625</v>
      </c>
      <c r="F22" s="27" t="n">
        <f aca="false">IF(Ergebnisse!$G$12&gt;Ergebnisse!$G$6,0,(IF((A22)&lt;=$A$3,B22*($C$3-$A$3)*$F$3,C22*$A$3*$F$3)))</f>
        <v>450</v>
      </c>
      <c r="G22" s="27" t="n">
        <f aca="false">IF(Ergebnisse!$G$16&gt;Ergebnisse!$G$6,0,IF((A22)&lt;=$B$3,B22*($C$3-$B$3)*$G$3,C22*$B$3*$G$3))</f>
        <v>1071.42857142857</v>
      </c>
      <c r="H22" s="27" t="n">
        <f aca="false">SUM(E22:G22)</f>
        <v>42667.5301339286</v>
      </c>
      <c r="I22" s="28" t="n">
        <f aca="false">Momente!A22</f>
        <v>2.25</v>
      </c>
    </row>
    <row r="23" customFormat="false" ht="15" hidden="false" customHeight="false" outlineLevel="0" collapsed="false">
      <c r="A23" s="26" t="n">
        <f aca="false">IF($C$3=3.5,Tabelle4!C18,IF($C$3=7,Tabelle4!D18,IF(Momente!$C$3=10.5,Tabelle4!E18,Tabelle4!F18)))</f>
        <v>2.4</v>
      </c>
      <c r="B23" s="26" t="n">
        <f aca="false">A23/$C$3</f>
        <v>0.228571428571429</v>
      </c>
      <c r="C23" s="26" t="n">
        <f aca="false">($C$3-A23)/$C$3</f>
        <v>0.771428571428571</v>
      </c>
      <c r="E23" s="27" t="n">
        <f aca="false">B23*C23/2*$E$3*POWER($C$3,2)</f>
        <v>43091.19</v>
      </c>
      <c r="F23" s="27" t="n">
        <f aca="false">IF(Ergebnisse!$G$12&gt;Ergebnisse!$G$6,0,(IF((A23)&lt;=$A$3,B23*($C$3-$A$3)*$F$3,C23*$A$3*$F$3)))</f>
        <v>480</v>
      </c>
      <c r="G23" s="27" t="n">
        <f aca="false">IF(Ergebnisse!$G$16&gt;Ergebnisse!$G$6,0,IF((A23)&lt;=$B$3,B23*($C$3-$B$3)*$G$3,C23*$B$3*$G$3))</f>
        <v>1142.85714285714</v>
      </c>
      <c r="H23" s="27" t="n">
        <f aca="false">SUM(E23:G23)</f>
        <v>44714.0471428571</v>
      </c>
      <c r="I23" s="28" t="n">
        <f aca="false">Momente!A23</f>
        <v>2.4</v>
      </c>
    </row>
    <row r="24" customFormat="false" ht="15" hidden="false" customHeight="false" outlineLevel="0" collapsed="false">
      <c r="A24" s="26" t="n">
        <f aca="false">IF($C$3=3.5,Tabelle4!C19,IF($C$3=7,Tabelle4!D19,IF(Momente!$C$3=10.5,Tabelle4!E19,Tabelle4!F19)))</f>
        <v>2.55</v>
      </c>
      <c r="B24" s="26" t="n">
        <f aca="false">A24/$C$3</f>
        <v>0.242857142857143</v>
      </c>
      <c r="C24" s="26" t="n">
        <f aca="false">($C$3-A24)/$C$3</f>
        <v>0.757142857142857</v>
      </c>
      <c r="E24" s="27" t="n">
        <f aca="false">B24*C24/2*$E$3*POWER($C$3,2)</f>
        <v>44936.5303125</v>
      </c>
      <c r="F24" s="27" t="n">
        <f aca="false">IF(Ergebnisse!$G$12&gt;Ergebnisse!$G$6,0,(IF((A24)&lt;=$A$3,B24*($C$3-$A$3)*$F$3,C24*$A$3*$F$3)))</f>
        <v>510</v>
      </c>
      <c r="G24" s="27" t="n">
        <f aca="false">IF(Ergebnisse!$G$16&gt;Ergebnisse!$G$6,0,IF((A24)&lt;=$B$3,B24*($C$3-$B$3)*$G$3,C24*$B$3*$G$3))</f>
        <v>1214.28571428571</v>
      </c>
      <c r="H24" s="27" t="n">
        <f aca="false">SUM(E24:G24)</f>
        <v>46660.8160267857</v>
      </c>
      <c r="I24" s="28" t="n">
        <f aca="false">Momente!A24</f>
        <v>2.55</v>
      </c>
    </row>
    <row r="25" customFormat="false" ht="15" hidden="false" customHeight="false" outlineLevel="0" collapsed="false">
      <c r="A25" s="26" t="n">
        <f aca="false">IF($C$3=3.5,Tabelle4!C20,IF($C$3=7,Tabelle4!D20,IF(Momente!$C$3=10.5,Tabelle4!E20,Tabelle4!F20)))</f>
        <v>2.7</v>
      </c>
      <c r="B25" s="26" t="n">
        <f aca="false">A25/$C$3</f>
        <v>0.257142857142857</v>
      </c>
      <c r="C25" s="26" t="n">
        <f aca="false">($C$3-A25)/$C$3</f>
        <v>0.742857142857143</v>
      </c>
      <c r="E25" s="27" t="n">
        <f aca="false">B25*C25/2*$E$3*POWER($C$3,2)</f>
        <v>46682.1225</v>
      </c>
      <c r="F25" s="27" t="n">
        <f aca="false">IF(Ergebnisse!$G$12&gt;Ergebnisse!$G$6,0,(IF((A25)&lt;=$A$3,B25*($C$3-$A$3)*$F$3,C25*$A$3*$F$3)))</f>
        <v>540</v>
      </c>
      <c r="G25" s="27" t="n">
        <f aca="false">IF(Ergebnisse!$G$16&gt;Ergebnisse!$G$6,0,IF((A25)&lt;=$B$3,B25*($C$3-$B$3)*$G$3,C25*$B$3*$G$3))</f>
        <v>1285.71428571428</v>
      </c>
      <c r="H25" s="27" t="n">
        <f aca="false">SUM(E25:G25)</f>
        <v>48507.8367857143</v>
      </c>
      <c r="I25" s="28" t="n">
        <f aca="false">Momente!A25</f>
        <v>2.7</v>
      </c>
    </row>
    <row r="26" customFormat="false" ht="15" hidden="false" customHeight="false" outlineLevel="0" collapsed="false">
      <c r="A26" s="26" t="n">
        <f aca="false">IF($C$3=3.5,Tabelle4!C21,IF($C$3=7,Tabelle4!D21,IF(Momente!$C$3=10.5,Tabelle4!E21,Tabelle4!F21)))</f>
        <v>2.85</v>
      </c>
      <c r="B26" s="26" t="n">
        <f aca="false">A26/$C$3</f>
        <v>0.271428571428571</v>
      </c>
      <c r="C26" s="26" t="n">
        <f aca="false">($C$3-A26)/$C$3</f>
        <v>0.728571428571429</v>
      </c>
      <c r="E26" s="27" t="n">
        <f aca="false">B26*C26/2*$E$3*POWER($C$3,2)</f>
        <v>48327.9665625</v>
      </c>
      <c r="F26" s="27" t="n">
        <f aca="false">IF(Ergebnisse!$G$12&gt;Ergebnisse!$G$6,0,(IF((A26)&lt;=$A$3,B26*($C$3-$A$3)*$F$3,C26*$A$3*$F$3)))</f>
        <v>570</v>
      </c>
      <c r="G26" s="27" t="n">
        <f aca="false">IF(Ergebnisse!$G$16&gt;Ergebnisse!$G$6,0,IF((A26)&lt;=$B$3,B26*($C$3-$B$3)*$G$3,C26*$B$3*$G$3))</f>
        <v>1357.14285714285</v>
      </c>
      <c r="H26" s="27" t="n">
        <f aca="false">SUM(E26:G26)</f>
        <v>50255.1094196429</v>
      </c>
      <c r="I26" s="28" t="n">
        <f aca="false">Momente!A26</f>
        <v>2.85</v>
      </c>
    </row>
    <row r="27" customFormat="false" ht="15" hidden="false" customHeight="false" outlineLevel="0" collapsed="false">
      <c r="A27" s="26" t="n">
        <f aca="false">IF($C$3=3.5,Tabelle4!C22,IF($C$3=7,Tabelle4!D22,IF(Momente!$C$3=10.5,Tabelle4!E22,Tabelle4!F22)))</f>
        <v>3</v>
      </c>
      <c r="B27" s="26" t="n">
        <f aca="false">A27/$C$3</f>
        <v>0.285714285714286</v>
      </c>
      <c r="C27" s="26" t="n">
        <f aca="false">($C$3-A27)/$C$3</f>
        <v>0.714285714285714</v>
      </c>
      <c r="E27" s="27" t="n">
        <f aca="false">B27*C27/2*$E$3*POWER($C$3,2)</f>
        <v>49874.0625</v>
      </c>
      <c r="F27" s="27" t="n">
        <f aca="false">IF(Ergebnisse!$G$12&gt;Ergebnisse!$G$6,0,(IF((A27)&lt;=$A$3,B27*($C$3-$A$3)*$F$3,C27*$A$3*$F$3)))</f>
        <v>600</v>
      </c>
      <c r="G27" s="27" t="n">
        <f aca="false">IF(Ergebnisse!$G$16&gt;Ergebnisse!$G$6,0,IF((A27)&lt;=$B$3,B27*($C$3-$B$3)*$G$3,C27*$B$3*$G$3))</f>
        <v>1428.57142857142</v>
      </c>
      <c r="H27" s="27" t="n">
        <f aca="false">SUM(E27:G27)</f>
        <v>51902.6339285714</v>
      </c>
      <c r="I27" s="28" t="n">
        <f aca="false">Momente!A27</f>
        <v>3</v>
      </c>
    </row>
    <row r="28" customFormat="false" ht="15" hidden="false" customHeight="false" outlineLevel="0" collapsed="false">
      <c r="A28" s="26" t="n">
        <f aca="false">IF($C$3=3.5,Tabelle4!C23,IF($C$3=7,Tabelle4!D23,IF(Momente!$C$3=10.5,Tabelle4!E23,Tabelle4!F23)))</f>
        <v>3.15</v>
      </c>
      <c r="B28" s="26" t="n">
        <f aca="false">A28/$C$3</f>
        <v>0.3</v>
      </c>
      <c r="C28" s="26" t="n">
        <f aca="false">($C$3-A28)/$C$3</f>
        <v>0.7</v>
      </c>
      <c r="E28" s="27" t="n">
        <f aca="false">B28*C28/2*$E$3*POWER($C$3,2)</f>
        <v>51320.4103125</v>
      </c>
      <c r="F28" s="27" t="n">
        <f aca="false">IF(Ergebnisse!$G$12&gt;Ergebnisse!$G$6,0,(IF((A28)&lt;=$A$3,B28*($C$3-$A$3)*$F$3,C28*$A$3*$F$3)))</f>
        <v>630</v>
      </c>
      <c r="G28" s="27" t="n">
        <f aca="false">IF(Ergebnisse!$G$16&gt;Ergebnisse!$G$6,0,IF((A28)&lt;=$B$3,B28*($C$3-$B$3)*$G$3,C28*$B$3*$G$3))</f>
        <v>1499.99999999999</v>
      </c>
      <c r="H28" s="27" t="n">
        <f aca="false">SUM(E28:G28)</f>
        <v>53450.4103125</v>
      </c>
      <c r="I28" s="28" t="n">
        <f aca="false">Momente!A28</f>
        <v>3.15</v>
      </c>
    </row>
    <row r="29" customFormat="false" ht="15" hidden="false" customHeight="false" outlineLevel="0" collapsed="false">
      <c r="A29" s="26" t="n">
        <f aca="false">IF($C$3=3.5,Tabelle4!C24,IF($C$3=7,Tabelle4!D24,IF(Momente!$C$3=10.5,Tabelle4!E24,Tabelle4!F24)))</f>
        <v>3.3</v>
      </c>
      <c r="B29" s="26" t="n">
        <f aca="false">A29/$C$3</f>
        <v>0.314285714285714</v>
      </c>
      <c r="C29" s="26" t="n">
        <f aca="false">($C$3-A29)/$C$3</f>
        <v>0.685714285714286</v>
      </c>
      <c r="E29" s="27" t="n">
        <f aca="false">B29*C29/2*$E$3*POWER($C$3,2)</f>
        <v>52667.01</v>
      </c>
      <c r="F29" s="27" t="n">
        <f aca="false">IF(Ergebnisse!$G$12&gt;Ergebnisse!$G$6,0,(IF((A29)&lt;=$A$3,B29*($C$3-$A$3)*$F$3,C29*$A$3*$F$3)))</f>
        <v>660</v>
      </c>
      <c r="G29" s="27" t="n">
        <f aca="false">IF(Ergebnisse!$G$16&gt;Ergebnisse!$G$6,0,IF((A29)&lt;=$B$3,B29*($C$3-$B$3)*$G$3,C29*$B$3*$G$3))</f>
        <v>1571.42857142857</v>
      </c>
      <c r="H29" s="27" t="n">
        <f aca="false">SUM(E29:G29)</f>
        <v>54898.4385714286</v>
      </c>
      <c r="I29" s="28" t="n">
        <f aca="false">Momente!A29</f>
        <v>3.3</v>
      </c>
    </row>
    <row r="30" customFormat="false" ht="15" hidden="false" customHeight="false" outlineLevel="0" collapsed="false">
      <c r="A30" s="26" t="n">
        <f aca="false">IF($C$3=3.5,Tabelle4!C25,IF($C$3=7,Tabelle4!D25,IF(Momente!$C$3=10.5,Tabelle4!E25,Tabelle4!F25)))</f>
        <v>3.45</v>
      </c>
      <c r="B30" s="26" t="n">
        <f aca="false">A30/$C$3</f>
        <v>0.328571428571429</v>
      </c>
      <c r="C30" s="26" t="n">
        <f aca="false">($C$3-A30)/$C$3</f>
        <v>0.671428571428571</v>
      </c>
      <c r="E30" s="27" t="n">
        <f aca="false">B30*C30/2*$E$3*POWER($C$3,2)</f>
        <v>53913.8615625</v>
      </c>
      <c r="F30" s="27" t="n">
        <f aca="false">IF(Ergebnisse!$G$12&gt;Ergebnisse!$G$6,0,(IF((A30)&lt;=$A$3,B30*($C$3-$A$3)*$F$3,C30*$A$3*$F$3)))</f>
        <v>690</v>
      </c>
      <c r="G30" s="27" t="n">
        <f aca="false">IF(Ergebnisse!$G$16&gt;Ergebnisse!$G$6,0,IF((A30)&lt;=$B$3,B30*($C$3-$B$3)*$G$3,C30*$B$3*$G$3))</f>
        <v>1642.85714285714</v>
      </c>
      <c r="H30" s="27" t="n">
        <f aca="false">SUM(E30:G30)</f>
        <v>56246.7187053572</v>
      </c>
      <c r="I30" s="28" t="n">
        <f aca="false">Momente!A30</f>
        <v>3.45</v>
      </c>
    </row>
    <row r="31" customFormat="false" ht="15" hidden="false" customHeight="false" outlineLevel="0" collapsed="false">
      <c r="A31" s="26" t="n">
        <f aca="false">IF($C$3=3.5,Tabelle4!C26,IF($C$3=7,Tabelle4!D26,IF(Momente!$C$3=10.5,Tabelle4!E26,Tabelle4!F26)))</f>
        <v>3.6</v>
      </c>
      <c r="B31" s="26" t="n">
        <f aca="false">A31/$C$3</f>
        <v>0.342857142857143</v>
      </c>
      <c r="C31" s="26" t="n">
        <f aca="false">($C$3-A31)/$C$3</f>
        <v>0.657142857142857</v>
      </c>
      <c r="E31" s="27" t="n">
        <f aca="false">B31*C31/2*$E$3*POWER($C$3,2)</f>
        <v>55060.965</v>
      </c>
      <c r="F31" s="27" t="n">
        <f aca="false">IF(Ergebnisse!$G$12&gt;Ergebnisse!$G$6,0,(IF((A31)&lt;=$A$3,B31*($C$3-$A$3)*$F$3,C31*$A$3*$F$3)))</f>
        <v>720</v>
      </c>
      <c r="G31" s="27" t="n">
        <f aca="false">IF(Ergebnisse!$G$16&gt;Ergebnisse!$G$6,0,IF((A31)&lt;=$B$3,B31*($C$3-$B$3)*$G$3,C31*$B$3*$G$3))</f>
        <v>1714.28571428571</v>
      </c>
      <c r="H31" s="27" t="n">
        <f aca="false">SUM(E31:G31)</f>
        <v>57495.2507142857</v>
      </c>
      <c r="I31" s="28" t="n">
        <f aca="false">Momente!A31</f>
        <v>3.6</v>
      </c>
    </row>
    <row r="32" customFormat="false" ht="15" hidden="false" customHeight="false" outlineLevel="0" collapsed="false">
      <c r="A32" s="26" t="n">
        <f aca="false">IF($C$3=3.5,Tabelle4!C27,IF($C$3=7,Tabelle4!D27,IF(Momente!$C$3=10.5,Tabelle4!E27,Tabelle4!F27)))</f>
        <v>3.75</v>
      </c>
      <c r="B32" s="26" t="n">
        <f aca="false">A32/$C$3</f>
        <v>0.357142857142857</v>
      </c>
      <c r="C32" s="26" t="n">
        <f aca="false">($C$3-A32)/$C$3</f>
        <v>0.642857142857143</v>
      </c>
      <c r="E32" s="27" t="n">
        <f aca="false">B32*C32/2*$E$3*POWER($C$3,2)</f>
        <v>56108.3203125</v>
      </c>
      <c r="F32" s="27" t="n">
        <f aca="false">IF(Ergebnisse!$G$12&gt;Ergebnisse!$G$6,0,(IF((A32)&lt;=$A$3,B32*($C$3-$A$3)*$F$3,C32*$A$3*$F$3)))</f>
        <v>750</v>
      </c>
      <c r="G32" s="27" t="n">
        <f aca="false">IF(Ergebnisse!$G$16&gt;Ergebnisse!$G$6,0,IF((A32)&lt;=$B$3,B32*($C$3-$B$3)*$G$3,C32*$B$3*$G$3))</f>
        <v>1785.71428571428</v>
      </c>
      <c r="H32" s="27" t="n">
        <f aca="false">SUM(E32:G32)</f>
        <v>58644.0345982143</v>
      </c>
      <c r="I32" s="28" t="n">
        <f aca="false">Momente!A32</f>
        <v>3.75</v>
      </c>
    </row>
    <row r="33" customFormat="false" ht="15" hidden="false" customHeight="false" outlineLevel="0" collapsed="false">
      <c r="A33" s="26" t="n">
        <f aca="false">IF($C$3=3.5,Tabelle4!C28,IF($C$3=7,Tabelle4!D28,IF(Momente!$C$3=10.5,Tabelle4!E28,Tabelle4!F28)))</f>
        <v>3.9</v>
      </c>
      <c r="B33" s="26" t="n">
        <f aca="false">A33/$C$3</f>
        <v>0.371428571428571</v>
      </c>
      <c r="C33" s="26" t="n">
        <f aca="false">($C$3-A33)/$C$3</f>
        <v>0.628571428571429</v>
      </c>
      <c r="E33" s="27" t="n">
        <f aca="false">B33*C33/2*$E$3*POWER($C$3,2)</f>
        <v>57055.9275</v>
      </c>
      <c r="F33" s="27" t="n">
        <f aca="false">IF(Ergebnisse!$G$12&gt;Ergebnisse!$G$6,0,(IF((A33)&lt;=$A$3,B33*($C$3-$A$3)*$F$3,C33*$A$3*$F$3)))</f>
        <v>780</v>
      </c>
      <c r="G33" s="27" t="n">
        <f aca="false">IF(Ergebnisse!$G$16&gt;Ergebnisse!$G$6,0,IF((A33)&lt;=$B$3,B33*($C$3-$B$3)*$G$3,C33*$B$3*$G$3))</f>
        <v>1857.14285714285</v>
      </c>
      <c r="H33" s="27" t="n">
        <f aca="false">SUM(E33:G33)</f>
        <v>59693.0703571429</v>
      </c>
      <c r="I33" s="28" t="n">
        <f aca="false">Momente!A33</f>
        <v>3.9</v>
      </c>
    </row>
    <row r="34" customFormat="false" ht="15" hidden="false" customHeight="false" outlineLevel="0" collapsed="false">
      <c r="A34" s="26" t="n">
        <f aca="false">IF($C$3=3.5,Tabelle4!C29,IF($C$3=7,Tabelle4!D29,IF(Momente!$C$3=10.5,Tabelle4!E29,Tabelle4!F29)))</f>
        <v>4.05</v>
      </c>
      <c r="B34" s="26" t="n">
        <f aca="false">A34/$C$3</f>
        <v>0.385714285714286</v>
      </c>
      <c r="C34" s="26" t="n">
        <f aca="false">($C$3-A34)/$C$3</f>
        <v>0.614285714285714</v>
      </c>
      <c r="E34" s="27" t="n">
        <f aca="false">B34*C34/2*$E$3*POWER($C$3,2)</f>
        <v>57903.7865625</v>
      </c>
      <c r="F34" s="27" t="n">
        <f aca="false">IF(Ergebnisse!$G$12&gt;Ergebnisse!$G$6,0,(IF((A34)&lt;=$A$3,B34*($C$3-$A$3)*$F$3,C34*$A$3*$F$3)))</f>
        <v>810</v>
      </c>
      <c r="G34" s="27" t="n">
        <f aca="false">IF(Ergebnisse!$G$16&gt;Ergebnisse!$G$6,0,IF((A34)&lt;=$B$3,B34*($C$3-$B$3)*$G$3,C34*$B$3*$G$3))</f>
        <v>1928.57142857142</v>
      </c>
      <c r="H34" s="27" t="n">
        <f aca="false">SUM(E34:G34)</f>
        <v>60642.3579910714</v>
      </c>
      <c r="I34" s="28" t="n">
        <f aca="false">Momente!A34</f>
        <v>4.05</v>
      </c>
    </row>
    <row r="35" customFormat="false" ht="15" hidden="false" customHeight="false" outlineLevel="0" collapsed="false">
      <c r="A35" s="26" t="n">
        <f aca="false">IF($C$3=3.5,Tabelle4!C30,IF($C$3=7,Tabelle4!D30,IF(Momente!$C$3=10.5,Tabelle4!E30,Tabelle4!F30)))</f>
        <v>4.2</v>
      </c>
      <c r="B35" s="26" t="n">
        <f aca="false">A35/$C$3</f>
        <v>0.4</v>
      </c>
      <c r="C35" s="26" t="n">
        <f aca="false">($C$3-A35)/$C$3</f>
        <v>0.6</v>
      </c>
      <c r="E35" s="27" t="n">
        <f aca="false">B35*C35/2*$E$3*POWER($C$3,2)</f>
        <v>58651.8975</v>
      </c>
      <c r="F35" s="27" t="n">
        <f aca="false">IF(Ergebnisse!$G$12&gt;Ergebnisse!$G$6,0,(IF((A35)&lt;=$A$3,B35*($C$3-$A$3)*$F$3,C35*$A$3*$F$3)))</f>
        <v>840</v>
      </c>
      <c r="G35" s="27" t="n">
        <f aca="false">IF(Ergebnisse!$G$16&gt;Ergebnisse!$G$6,0,IF((A35)&lt;=$B$3,B35*($C$3-$B$3)*$G$3,C35*$B$3*$G$3))</f>
        <v>1999.99999999999</v>
      </c>
      <c r="H35" s="27" t="n">
        <f aca="false">SUM(E35:G35)</f>
        <v>61491.8975</v>
      </c>
      <c r="I35" s="28" t="n">
        <f aca="false">Momente!A35</f>
        <v>4.2</v>
      </c>
    </row>
    <row r="36" customFormat="false" ht="15" hidden="false" customHeight="false" outlineLevel="0" collapsed="false">
      <c r="A36" s="26" t="n">
        <f aca="false">IF($C$3=3.5,Tabelle4!C31,IF($C$3=7,Tabelle4!D31,IF(Momente!$C$3=10.5,Tabelle4!E31,Tabelle4!F31)))</f>
        <v>4.35</v>
      </c>
      <c r="B36" s="26" t="n">
        <f aca="false">A36/$C$3</f>
        <v>0.414285714285714</v>
      </c>
      <c r="C36" s="26" t="n">
        <f aca="false">($C$3-A36)/$C$3</f>
        <v>0.585714285714286</v>
      </c>
      <c r="E36" s="27" t="n">
        <f aca="false">B36*C36/2*$E$3*POWER($C$3,2)</f>
        <v>59300.2603125</v>
      </c>
      <c r="F36" s="27" t="n">
        <f aca="false">IF(Ergebnisse!$G$12&gt;Ergebnisse!$G$6,0,(IF((A36)&lt;=$A$3,B36*($C$3-$A$3)*$F$3,C36*$A$3*$F$3)))</f>
        <v>870</v>
      </c>
      <c r="G36" s="27" t="n">
        <f aca="false">IF(Ergebnisse!$G$16&gt;Ergebnisse!$G$6,0,IF((A36)&lt;=$B$3,B36*($C$3-$B$3)*$G$3,C36*$B$3*$G$3))</f>
        <v>2071.42857142856</v>
      </c>
      <c r="H36" s="27" t="n">
        <f aca="false">SUM(E36:G36)</f>
        <v>62241.6888839286</v>
      </c>
      <c r="I36" s="28" t="n">
        <f aca="false">Momente!A36</f>
        <v>4.35</v>
      </c>
    </row>
    <row r="37" customFormat="false" ht="15" hidden="false" customHeight="false" outlineLevel="0" collapsed="false">
      <c r="A37" s="26" t="n">
        <f aca="false">IF($C$3=3.5,Tabelle4!C32,IF($C$3=7,Tabelle4!D32,IF(Momente!$C$3=10.5,Tabelle4!E32,Tabelle4!F32)))</f>
        <v>4.5</v>
      </c>
      <c r="B37" s="26" t="n">
        <f aca="false">A37/$C$3</f>
        <v>0.428571428571429</v>
      </c>
      <c r="C37" s="26" t="n">
        <f aca="false">($C$3-A37)/$C$3</f>
        <v>0.571428571428571</v>
      </c>
      <c r="E37" s="27" t="n">
        <f aca="false">B37*C37/2*$E$3*POWER($C$3,2)</f>
        <v>59848.875</v>
      </c>
      <c r="F37" s="27" t="n">
        <f aca="false">IF(Ergebnisse!$G$12&gt;Ergebnisse!$G$6,0,(IF((A37)&lt;=$A$3,B37*($C$3-$A$3)*$F$3,C37*$A$3*$F$3)))</f>
        <v>900</v>
      </c>
      <c r="G37" s="27" t="n">
        <f aca="false">IF(Ergebnisse!$G$16&gt;Ergebnisse!$G$6,0,IF((A37)&lt;=$B$3,B37*($C$3-$B$3)*$G$3,C37*$B$3*$G$3))</f>
        <v>2142.85714285714</v>
      </c>
      <c r="H37" s="27" t="n">
        <f aca="false">SUM(E37:G37)</f>
        <v>62891.7321428571</v>
      </c>
      <c r="I37" s="28" t="n">
        <f aca="false">Momente!A37</f>
        <v>4.5</v>
      </c>
    </row>
    <row r="38" customFormat="false" ht="15" hidden="false" customHeight="false" outlineLevel="0" collapsed="false">
      <c r="A38" s="26" t="n">
        <f aca="false">IF($C$3=3.5,Tabelle4!C33,IF($C$3=7,Tabelle4!D33,IF(Momente!$C$3=10.5,Tabelle4!E33,Tabelle4!F33)))</f>
        <v>4.65</v>
      </c>
      <c r="B38" s="26" t="n">
        <f aca="false">A38/$C$3</f>
        <v>0.442857142857143</v>
      </c>
      <c r="C38" s="26" t="n">
        <f aca="false">($C$3-A38)/$C$3</f>
        <v>0.557142857142857</v>
      </c>
      <c r="E38" s="27" t="n">
        <f aca="false">B38*C38/2*$E$3*POWER($C$3,2)</f>
        <v>60297.7415625</v>
      </c>
      <c r="F38" s="27" t="n">
        <f aca="false">IF(Ergebnisse!$G$12&gt;Ergebnisse!$G$6,0,(IF((A38)&lt;=$A$3,B38*($C$3-$A$3)*$F$3,C38*$A$3*$F$3)))</f>
        <v>930</v>
      </c>
      <c r="G38" s="27" t="n">
        <f aca="false">IF(Ergebnisse!$G$16&gt;Ergebnisse!$G$6,0,IF((A38)&lt;=$B$3,B38*($C$3-$B$3)*$G$3,C38*$B$3*$G$3))</f>
        <v>2214.28571428571</v>
      </c>
      <c r="H38" s="27" t="n">
        <f aca="false">SUM(E38:G38)</f>
        <v>63442.0272767857</v>
      </c>
      <c r="I38" s="28" t="n">
        <f aca="false">Momente!A38</f>
        <v>4.65</v>
      </c>
    </row>
    <row r="39" customFormat="false" ht="15" hidden="false" customHeight="false" outlineLevel="0" collapsed="false">
      <c r="A39" s="26" t="n">
        <f aca="false">IF($C$3=3.5,Tabelle4!C34,IF($C$3=7,Tabelle4!D34,IF(Momente!$C$3=10.5,Tabelle4!E34,Tabelle4!F34)))</f>
        <v>4.8</v>
      </c>
      <c r="B39" s="26" t="n">
        <f aca="false">A39/$C$3</f>
        <v>0.457142857142857</v>
      </c>
      <c r="C39" s="26" t="n">
        <f aca="false">($C$3-A39)/$C$3</f>
        <v>0.542857142857143</v>
      </c>
      <c r="E39" s="27" t="n">
        <f aca="false">B39*C39/2*$E$3*POWER($C$3,2)</f>
        <v>60646.86</v>
      </c>
      <c r="F39" s="27" t="n">
        <f aca="false">IF(Ergebnisse!$G$12&gt;Ergebnisse!$G$6,0,(IF((A39)&lt;=$A$3,B39*($C$3-$A$3)*$F$3,C39*$A$3*$F$3)))</f>
        <v>960</v>
      </c>
      <c r="G39" s="27" t="n">
        <f aca="false">IF(Ergebnisse!$G$16&gt;Ergebnisse!$G$6,0,IF((A39)&lt;=$B$3,B39*($C$3-$B$3)*$G$3,C39*$B$3*$G$3))</f>
        <v>2285.71428571428</v>
      </c>
      <c r="H39" s="27" t="n">
        <f aca="false">SUM(E39:G39)</f>
        <v>63892.5742857143</v>
      </c>
      <c r="I39" s="28" t="n">
        <f aca="false">Momente!A39</f>
        <v>4.8</v>
      </c>
    </row>
    <row r="40" customFormat="false" ht="15" hidden="false" customHeight="false" outlineLevel="0" collapsed="false">
      <c r="A40" s="26" t="n">
        <f aca="false">IF($C$3=3.5,Tabelle4!C35,IF($C$3=7,Tabelle4!D35,IF(Momente!$C$3=10.5,Tabelle4!E35,Tabelle4!F35)))</f>
        <v>4.95</v>
      </c>
      <c r="B40" s="26" t="n">
        <f aca="false">A40/$C$3</f>
        <v>0.471428571428571</v>
      </c>
      <c r="C40" s="26" t="n">
        <f aca="false">($C$3-A40)/$C$3</f>
        <v>0.528571428571429</v>
      </c>
      <c r="E40" s="27" t="n">
        <f aca="false">B40*C40/2*$E$3*POWER($C$3,2)</f>
        <v>60896.2303125</v>
      </c>
      <c r="F40" s="27" t="n">
        <f aca="false">IF(Ergebnisse!$G$12&gt;Ergebnisse!$G$6,0,(IF((A40)&lt;=$A$3,B40*($C$3-$A$3)*$F$3,C40*$A$3*$F$3)))</f>
        <v>990</v>
      </c>
      <c r="G40" s="27" t="n">
        <f aca="false">IF(Ergebnisse!$G$16&gt;Ergebnisse!$G$6,0,IF((A40)&lt;=$B$3,B40*($C$3-$B$3)*$G$3,C40*$B$3*$G$3))</f>
        <v>2357.14285714285</v>
      </c>
      <c r="H40" s="27" t="n">
        <f aca="false">SUM(E40:G40)</f>
        <v>64243.3731696429</v>
      </c>
      <c r="I40" s="28" t="n">
        <f aca="false">Momente!A40</f>
        <v>4.95</v>
      </c>
    </row>
    <row r="41" customFormat="false" ht="15" hidden="false" customHeight="false" outlineLevel="0" collapsed="false">
      <c r="A41" s="26" t="n">
        <f aca="false">IF($C$3=3.5,Tabelle4!C36,IF($C$3=7,Tabelle4!D36,IF(Momente!$C$3=10.5,Tabelle4!E36,Tabelle4!F36)))</f>
        <v>5.1</v>
      </c>
      <c r="B41" s="26" t="n">
        <f aca="false">A41/$C$3</f>
        <v>0.485714285714286</v>
      </c>
      <c r="C41" s="26" t="n">
        <f aca="false">($C$3-A41)/$C$3</f>
        <v>0.514285714285714</v>
      </c>
      <c r="E41" s="27" t="n">
        <f aca="false">B41*C41/2*$E$3*POWER($C$3,2)</f>
        <v>61045.8525</v>
      </c>
      <c r="F41" s="27" t="n">
        <f aca="false">IF(Ergebnisse!$G$12&gt;Ergebnisse!$G$6,0,(IF((A41)&lt;=$A$3,B41*($C$3-$A$3)*$F$3,C41*$A$3*$F$3)))</f>
        <v>1020</v>
      </c>
      <c r="G41" s="27" t="n">
        <f aca="false">IF(Ergebnisse!$G$16&gt;Ergebnisse!$G$6,0,IF((A41)&lt;=$B$3,B41*($C$3-$B$3)*$G$3,C41*$B$3*$G$3))</f>
        <v>2428.57142857142</v>
      </c>
      <c r="H41" s="27" t="n">
        <f aca="false">SUM(E41:G41)</f>
        <v>64494.4239285714</v>
      </c>
      <c r="I41" s="28" t="n">
        <f aca="false">Momente!A41</f>
        <v>5.1</v>
      </c>
    </row>
    <row r="42" customFormat="false" ht="15" hidden="false" customHeight="false" outlineLevel="0" collapsed="false">
      <c r="A42" s="26" t="n">
        <f aca="false">IF($C$3=3.5,Tabelle4!C37,IF($C$3=7,Tabelle4!D37,IF(Momente!$C$3=10.5,Tabelle4!E37,Tabelle4!F37)))</f>
        <v>5.25</v>
      </c>
      <c r="B42" s="26" t="n">
        <f aca="false">A42/$C$3</f>
        <v>0.5</v>
      </c>
      <c r="C42" s="26" t="n">
        <f aca="false">($C$3-A42)/$C$3</f>
        <v>0.5</v>
      </c>
      <c r="E42" s="27" t="n">
        <f aca="false">B42*C42/2*$E$3*POWER($C$3,2)</f>
        <v>61095.7265625</v>
      </c>
      <c r="F42" s="27" t="n">
        <f aca="false">IF(Ergebnisse!$G$12&gt;Ergebnisse!$G$6,0,(IF((A42)&lt;=$A$3,B42*($C$3-$A$3)*$F$3,C42*$A$3*$F$3)))</f>
        <v>1050</v>
      </c>
      <c r="G42" s="27" t="n">
        <f aca="false">IF(Ergebnisse!$G$16&gt;Ergebnisse!$G$6,0,IF((A42)&lt;=$B$3,B42*($C$3-$B$3)*$G$3,C42*$B$3*$G$3))</f>
        <v>2499.99999999999</v>
      </c>
      <c r="H42" s="27" t="n">
        <f aca="false">SUM(E42:G42)</f>
        <v>64645.7265625</v>
      </c>
      <c r="I42" s="28" t="n">
        <f aca="false">Momente!A42</f>
        <v>5.25</v>
      </c>
    </row>
    <row r="43" customFormat="false" ht="15" hidden="false" customHeight="false" outlineLevel="0" collapsed="false">
      <c r="A43" s="26" t="n">
        <f aca="false">IF($C$3=3.5,Tabelle4!C38,IF($C$3=7,Tabelle4!D38,IF(Momente!$C$3=10.5,Tabelle4!E38,Tabelle4!F38)))</f>
        <v>5.4</v>
      </c>
      <c r="B43" s="26" t="n">
        <f aca="false">A43/$C$3</f>
        <v>0.514285714285714</v>
      </c>
      <c r="C43" s="26" t="n">
        <f aca="false">($C$3-A43)/$C$3</f>
        <v>0.485714285714286</v>
      </c>
      <c r="E43" s="27" t="n">
        <f aca="false">B43*C43/2*$E$3*POWER($C$3,2)</f>
        <v>61045.8525</v>
      </c>
      <c r="F43" s="27" t="n">
        <f aca="false">IF(Ergebnisse!$G$12&gt;Ergebnisse!$G$6,0,(IF((A43)&lt;=$A$3,B43*($C$3-$A$3)*$F$3,C43*$A$3*$F$3)))</f>
        <v>1080</v>
      </c>
      <c r="G43" s="27" t="n">
        <f aca="false">IF(Ergebnisse!$G$16&gt;Ergebnisse!$G$6,0,IF((A43)&lt;=$B$3,B43*($C$3-$B$3)*$G$3,C43*$B$3*$G$3))</f>
        <v>2571.42857142856</v>
      </c>
      <c r="H43" s="27" t="n">
        <f aca="false">SUM(E43:G43)</f>
        <v>64697.2810714286</v>
      </c>
      <c r="I43" s="28" t="n">
        <f aca="false">Momente!A43</f>
        <v>5.4</v>
      </c>
    </row>
    <row r="44" customFormat="false" ht="15" hidden="false" customHeight="false" outlineLevel="0" collapsed="false">
      <c r="A44" s="26" t="n">
        <f aca="false">IF($C$3=3.5,Tabelle4!C39,IF($C$3=7,Tabelle4!D39,IF(Momente!$C$3=10.5,Tabelle4!E39,Tabelle4!F39)))</f>
        <v>5.55</v>
      </c>
      <c r="B44" s="26" t="n">
        <f aca="false">A44/$C$3</f>
        <v>0.528571428571429</v>
      </c>
      <c r="C44" s="26" t="n">
        <f aca="false">($C$3-A44)/$C$3</f>
        <v>0.471428571428571</v>
      </c>
      <c r="E44" s="27" t="n">
        <f aca="false">B44*C44/2*$E$3*POWER($C$3,2)</f>
        <v>60896.2303125</v>
      </c>
      <c r="F44" s="27" t="n">
        <f aca="false">IF(Ergebnisse!$G$12&gt;Ergebnisse!$G$6,0,(IF((A44)&lt;=$A$3,B44*($C$3-$A$3)*$F$3,C44*$A$3*$F$3)))</f>
        <v>1110</v>
      </c>
      <c r="G44" s="27" t="n">
        <f aca="false">IF(Ergebnisse!$G$16&gt;Ergebnisse!$G$6,0,IF((A44)&lt;=$B$3,B44*($C$3-$B$3)*$G$3,C44*$B$3*$G$3))</f>
        <v>2642.85714285713</v>
      </c>
      <c r="H44" s="27" t="n">
        <f aca="false">SUM(E44:G44)</f>
        <v>64649.0874553571</v>
      </c>
      <c r="I44" s="28" t="n">
        <f aca="false">Momente!A44</f>
        <v>5.55</v>
      </c>
    </row>
    <row r="45" customFormat="false" ht="15" hidden="false" customHeight="false" outlineLevel="0" collapsed="false">
      <c r="A45" s="26" t="n">
        <f aca="false">IF($C$3=3.5,Tabelle4!C40,IF($C$3=7,Tabelle4!D40,IF(Momente!$C$3=10.5,Tabelle4!E40,Tabelle4!F40)))</f>
        <v>5.7</v>
      </c>
      <c r="B45" s="26" t="n">
        <f aca="false">A45/$C$3</f>
        <v>0.542857142857143</v>
      </c>
      <c r="C45" s="26" t="n">
        <f aca="false">($C$3-A45)/$C$3</f>
        <v>0.457142857142857</v>
      </c>
      <c r="E45" s="27" t="n">
        <f aca="false">B45*C45/2*$E$3*POWER($C$3,2)</f>
        <v>60646.86</v>
      </c>
      <c r="F45" s="27" t="n">
        <f aca="false">IF(Ergebnisse!$G$12&gt;Ergebnisse!$G$6,0,(IF((A45)&lt;=$A$3,B45*($C$3-$A$3)*$F$3,C45*$A$3*$F$3)))</f>
        <v>1140</v>
      </c>
      <c r="G45" s="27" t="n">
        <f aca="false">IF(Ergebnisse!$G$16&gt;Ergebnisse!$G$6,0,IF((A45)&lt;=$B$3,B45*($C$3-$B$3)*$G$3,C45*$B$3*$G$3))</f>
        <v>2714.2857142857</v>
      </c>
      <c r="H45" s="27" t="n">
        <f aca="false">SUM(E45:G45)</f>
        <v>64501.1457142857</v>
      </c>
      <c r="I45" s="28" t="n">
        <f aca="false">Momente!A45</f>
        <v>5.7</v>
      </c>
    </row>
    <row r="46" customFormat="false" ht="15" hidden="false" customHeight="false" outlineLevel="0" collapsed="false">
      <c r="A46" s="26" t="n">
        <f aca="false">IF($C$3=3.5,Tabelle4!C41,IF($C$3=7,Tabelle4!D41,IF(Momente!$C$3=10.5,Tabelle4!E41,Tabelle4!F41)))</f>
        <v>5.85</v>
      </c>
      <c r="B46" s="26" t="n">
        <f aca="false">A46/$C$3</f>
        <v>0.557142857142857</v>
      </c>
      <c r="C46" s="26" t="n">
        <f aca="false">($C$3-A46)/$C$3</f>
        <v>0.442857142857143</v>
      </c>
      <c r="E46" s="27" t="n">
        <f aca="false">B46*C46/2*$E$3*POWER($C$3,2)</f>
        <v>60297.7415625</v>
      </c>
      <c r="F46" s="27" t="n">
        <f aca="false">IF(Ergebnisse!$G$12&gt;Ergebnisse!$G$6,0,(IF((A46)&lt;=$A$3,B46*($C$3-$A$3)*$F$3,C46*$A$3*$F$3)))</f>
        <v>1170</v>
      </c>
      <c r="G46" s="27" t="n">
        <f aca="false">IF(Ergebnisse!$G$16&gt;Ergebnisse!$G$6,0,IF((A46)&lt;=$B$3,B46*($C$3-$B$3)*$G$3,C46*$B$3*$G$3))</f>
        <v>2785.71428571428</v>
      </c>
      <c r="H46" s="27" t="n">
        <f aca="false">SUM(E46:G46)</f>
        <v>64253.4558482143</v>
      </c>
      <c r="I46" s="28" t="n">
        <f aca="false">Momente!A46</f>
        <v>5.85</v>
      </c>
    </row>
    <row r="47" customFormat="false" ht="15" hidden="false" customHeight="false" outlineLevel="0" collapsed="false">
      <c r="A47" s="26" t="n">
        <f aca="false">IF($C$3=3.5,Tabelle4!C42,IF($C$3=7,Tabelle4!D42,IF(Momente!$C$3=10.5,Tabelle4!E42,Tabelle4!F42)))</f>
        <v>6</v>
      </c>
      <c r="B47" s="26" t="n">
        <f aca="false">A47/$C$3</f>
        <v>0.571428571428571</v>
      </c>
      <c r="C47" s="26" t="n">
        <f aca="false">($C$3-A47)/$C$3</f>
        <v>0.428571428571429</v>
      </c>
      <c r="E47" s="27" t="n">
        <f aca="false">B47*C47/2*$E$3*POWER($C$3,2)</f>
        <v>59848.875</v>
      </c>
      <c r="F47" s="27" t="n">
        <f aca="false">IF(Ergebnisse!$G$12&gt;Ergebnisse!$G$6,0,(IF((A47)&lt;=$A$3,B47*($C$3-$A$3)*$F$3,C47*$A$3*$F$3)))</f>
        <v>1200</v>
      </c>
      <c r="G47" s="27" t="n">
        <f aca="false">IF(Ergebnisse!$G$16&gt;Ergebnisse!$G$6,0,IF((A47)&lt;=$B$3,B47*($C$3-$B$3)*$G$3,C47*$B$3*$G$3))</f>
        <v>2857.14285714285</v>
      </c>
      <c r="H47" s="27" t="n">
        <f aca="false">SUM(E47:G47)</f>
        <v>63906.0178571429</v>
      </c>
      <c r="I47" s="28" t="n">
        <f aca="false">Momente!A47</f>
        <v>6</v>
      </c>
    </row>
    <row r="48" customFormat="false" ht="15" hidden="false" customHeight="false" outlineLevel="0" collapsed="false">
      <c r="A48" s="26" t="n">
        <f aca="false">IF($C$3=3.5,Tabelle4!C43,IF($C$3=7,Tabelle4!D43,IF(Momente!$C$3=10.5,Tabelle4!E43,Tabelle4!F43)))</f>
        <v>6.15</v>
      </c>
      <c r="B48" s="26" t="n">
        <f aca="false">A48/$C$3</f>
        <v>0.585714285714286</v>
      </c>
      <c r="C48" s="26" t="n">
        <f aca="false">($C$3-A48)/$C$3</f>
        <v>0.414285714285714</v>
      </c>
      <c r="E48" s="27" t="n">
        <f aca="false">B48*C48/2*$E$3*POWER($C$3,2)</f>
        <v>59300.2603125</v>
      </c>
      <c r="F48" s="27" t="n">
        <f aca="false">IF(Ergebnisse!$G$12&gt;Ergebnisse!$G$6,0,(IF((A48)&lt;=$A$3,B48*($C$3-$A$3)*$F$3,C48*$A$3*$F$3)))</f>
        <v>1230</v>
      </c>
      <c r="G48" s="27" t="n">
        <f aca="false">IF(Ergebnisse!$G$16&gt;Ergebnisse!$G$6,0,IF((A48)&lt;=$B$3,B48*($C$3-$B$3)*$G$3,C48*$B$3*$G$3))</f>
        <v>2928.57142857142</v>
      </c>
      <c r="H48" s="27" t="n">
        <f aca="false">SUM(E48:G48)</f>
        <v>63458.8317410714</v>
      </c>
      <c r="I48" s="28" t="n">
        <f aca="false">Momente!A48</f>
        <v>6.15</v>
      </c>
    </row>
    <row r="49" customFormat="false" ht="15" hidden="false" customHeight="false" outlineLevel="0" collapsed="false">
      <c r="A49" s="26" t="n">
        <f aca="false">IF($C$3=3.5,Tabelle4!C44,IF($C$3=7,Tabelle4!D44,IF(Momente!$C$3=10.5,Tabelle4!E44,Tabelle4!F44)))</f>
        <v>6.3</v>
      </c>
      <c r="B49" s="26" t="n">
        <f aca="false">A49/$C$3</f>
        <v>0.6</v>
      </c>
      <c r="C49" s="26" t="n">
        <f aca="false">($C$3-A49)/$C$3</f>
        <v>0.4</v>
      </c>
      <c r="E49" s="27" t="n">
        <f aca="false">B49*C49/2*$E$3*POWER($C$3,2)</f>
        <v>58651.8975</v>
      </c>
      <c r="F49" s="27" t="n">
        <f aca="false">IF(Ergebnisse!$G$12&gt;Ergebnisse!$G$6,0,(IF((A49)&lt;=$A$3,B49*($C$3-$A$3)*$F$3,C49*$A$3*$F$3)))</f>
        <v>1260</v>
      </c>
      <c r="G49" s="27" t="n">
        <f aca="false">IF(Ergebnisse!$G$16&gt;Ergebnisse!$G$6,0,IF((A49)&lt;=$B$3,B49*($C$3-$B$3)*$G$3,C49*$B$3*$G$3))</f>
        <v>2999.99999999999</v>
      </c>
      <c r="H49" s="27" t="n">
        <f aca="false">SUM(E49:G49)</f>
        <v>62911.8975</v>
      </c>
      <c r="I49" s="28" t="n">
        <f aca="false">Momente!A49</f>
        <v>6.3</v>
      </c>
    </row>
    <row r="50" customFormat="false" ht="15" hidden="false" customHeight="false" outlineLevel="0" collapsed="false">
      <c r="A50" s="26" t="n">
        <f aca="false">IF($C$3=3.5,Tabelle4!C45,IF($C$3=7,Tabelle4!D45,IF(Momente!$C$3=10.5,Tabelle4!E45,Tabelle4!F45)))</f>
        <v>6.45</v>
      </c>
      <c r="B50" s="26" t="n">
        <f aca="false">A50/$C$3</f>
        <v>0.614285714285714</v>
      </c>
      <c r="C50" s="26" t="n">
        <f aca="false">($C$3-A50)/$C$3</f>
        <v>0.385714285714286</v>
      </c>
      <c r="E50" s="27" t="n">
        <f aca="false">B50*C50/2*$E$3*POWER($C$3,2)</f>
        <v>57903.7865625</v>
      </c>
      <c r="F50" s="27" t="n">
        <f aca="false">IF(Ergebnisse!$G$12&gt;Ergebnisse!$G$6,0,(IF((A50)&lt;=$A$3,B50*($C$3-$A$3)*$F$3,C50*$A$3*$F$3)))</f>
        <v>1290</v>
      </c>
      <c r="G50" s="27" t="n">
        <f aca="false">IF(Ergebnisse!$G$16&gt;Ergebnisse!$G$6,0,IF((A50)&lt;=$B$3,B50*($C$3-$B$3)*$G$3,C50*$B$3*$G$3))</f>
        <v>3071.42857142856</v>
      </c>
      <c r="H50" s="27" t="n">
        <f aca="false">SUM(E50:G50)</f>
        <v>62265.2151339286</v>
      </c>
      <c r="I50" s="28" t="n">
        <f aca="false">Momente!A50</f>
        <v>6.45</v>
      </c>
    </row>
    <row r="51" customFormat="false" ht="15" hidden="false" customHeight="false" outlineLevel="0" collapsed="false">
      <c r="A51" s="26" t="n">
        <f aca="false">IF($C$3=3.5,Tabelle4!C46,IF($C$3=7,Tabelle4!D46,IF(Momente!$C$3=10.5,Tabelle4!E46,Tabelle4!F46)))</f>
        <v>6.6</v>
      </c>
      <c r="B51" s="26" t="n">
        <f aca="false">A51/$C$3</f>
        <v>0.628571428571429</v>
      </c>
      <c r="C51" s="26" t="n">
        <f aca="false">($C$3-A51)/$C$3</f>
        <v>0.371428571428571</v>
      </c>
      <c r="E51" s="27" t="n">
        <f aca="false">B51*C51/2*$E$3*POWER($C$3,2)</f>
        <v>57055.9275</v>
      </c>
      <c r="F51" s="27" t="n">
        <f aca="false">IF(Ergebnisse!$G$12&gt;Ergebnisse!$G$6,0,(IF((A51)&lt;=$A$3,B51*($C$3-$A$3)*$F$3,C51*$A$3*$F$3)))</f>
        <v>1320</v>
      </c>
      <c r="G51" s="27" t="n">
        <f aca="false">IF(Ergebnisse!$G$16&gt;Ergebnisse!$G$6,0,IF((A51)&lt;=$B$3,B51*($C$3-$B$3)*$G$3,C51*$B$3*$G$3))</f>
        <v>3142.85714285713</v>
      </c>
      <c r="H51" s="27" t="n">
        <f aca="false">SUM(E51:G51)</f>
        <v>61518.7846428572</v>
      </c>
      <c r="I51" s="28" t="n">
        <f aca="false">Momente!A51</f>
        <v>6.6</v>
      </c>
    </row>
    <row r="52" customFormat="false" ht="15" hidden="false" customHeight="false" outlineLevel="0" collapsed="false">
      <c r="A52" s="26" t="n">
        <f aca="false">IF($C$3=3.5,Tabelle4!C47,IF($C$3=7,Tabelle4!D47,IF(Momente!$C$3=10.5,Tabelle4!E47,Tabelle4!F47)))</f>
        <v>6.75</v>
      </c>
      <c r="B52" s="26" t="n">
        <f aca="false">A52/$C$3</f>
        <v>0.642857142857143</v>
      </c>
      <c r="C52" s="26" t="n">
        <f aca="false">($C$3-A52)/$C$3</f>
        <v>0.357142857142857</v>
      </c>
      <c r="E52" s="27" t="n">
        <f aca="false">B52*C52/2*$E$3*POWER($C$3,2)</f>
        <v>56108.3203125</v>
      </c>
      <c r="F52" s="27" t="n">
        <f aca="false">IF(Ergebnisse!$G$12&gt;Ergebnisse!$G$6,0,(IF((A52)&lt;=$A$3,B52*($C$3-$A$3)*$F$3,C52*$A$3*$F$3)))</f>
        <v>1350</v>
      </c>
      <c r="G52" s="27" t="n">
        <f aca="false">IF(Ergebnisse!$G$16&gt;Ergebnisse!$G$6,0,IF((A52)&lt;=$B$3,B52*($C$3-$B$3)*$G$3,C52*$B$3*$G$3))</f>
        <v>3214.2857142857</v>
      </c>
      <c r="H52" s="27" t="n">
        <f aca="false">SUM(E52:G52)</f>
        <v>60672.6060267857</v>
      </c>
      <c r="I52" s="28" t="n">
        <f aca="false">Momente!A52</f>
        <v>6.75</v>
      </c>
    </row>
    <row r="53" customFormat="false" ht="15" hidden="false" customHeight="false" outlineLevel="0" collapsed="false">
      <c r="A53" s="26" t="n">
        <f aca="false">IF($C$3=3.5,Tabelle4!C48,IF($C$3=7,Tabelle4!D48,IF(Momente!$C$3=10.5,Tabelle4!E48,Tabelle4!F48)))</f>
        <v>6.9</v>
      </c>
      <c r="B53" s="26" t="n">
        <f aca="false">A53/$C$3</f>
        <v>0.657142857142857</v>
      </c>
      <c r="C53" s="26" t="n">
        <f aca="false">($C$3-A53)/$C$3</f>
        <v>0.342857142857143</v>
      </c>
      <c r="E53" s="27" t="n">
        <f aca="false">B53*C53/2*$E$3*POWER($C$3,2)</f>
        <v>55060.965</v>
      </c>
      <c r="F53" s="27" t="n">
        <f aca="false">IF(Ergebnisse!$G$12&gt;Ergebnisse!$G$6,0,(IF((A53)&lt;=$A$3,B53*($C$3-$A$3)*$F$3,C53*$A$3*$F$3)))</f>
        <v>1380</v>
      </c>
      <c r="G53" s="27" t="n">
        <f aca="false">IF(Ergebnisse!$G$16&gt;Ergebnisse!$G$6,0,IF((A53)&lt;=$B$3,B53*($C$3-$B$3)*$G$3,C53*$B$3*$G$3))</f>
        <v>3285.71428571427</v>
      </c>
      <c r="H53" s="27" t="n">
        <f aca="false">SUM(E53:G53)</f>
        <v>59726.6792857143</v>
      </c>
      <c r="I53" s="28" t="n">
        <f aca="false">Momente!A53</f>
        <v>6.9</v>
      </c>
    </row>
    <row r="54" customFormat="false" ht="15" hidden="false" customHeight="false" outlineLevel="0" collapsed="false">
      <c r="A54" s="26" t="n">
        <f aca="false">IF($C$3=3.5,Tabelle4!C49,IF($C$3=7,Tabelle4!D49,IF(Momente!$C$3=10.5,Tabelle4!E49,Tabelle4!F49)))</f>
        <v>7.05</v>
      </c>
      <c r="B54" s="26" t="n">
        <f aca="false">A54/$C$3</f>
        <v>0.671428571428571</v>
      </c>
      <c r="C54" s="26" t="n">
        <f aca="false">($C$3-A54)/$C$3</f>
        <v>0.328571428571429</v>
      </c>
      <c r="E54" s="27" t="n">
        <f aca="false">B54*C54/2*$E$3*POWER($C$3,2)</f>
        <v>53913.8615625</v>
      </c>
      <c r="F54" s="27" t="n">
        <f aca="false">IF(Ergebnisse!$G$12&gt;Ergebnisse!$G$6,0,(IF((A54)&lt;=$A$3,B54*($C$3-$A$3)*$F$3,C54*$A$3*$F$3)))</f>
        <v>1380</v>
      </c>
      <c r="G54" s="27" t="n">
        <f aca="false">IF(Ergebnisse!$G$16&gt;Ergebnisse!$G$6,0,IF((A54)&lt;=$B$3,B54*($C$3-$B$3)*$G$3,C54*$B$3*$G$3))</f>
        <v>3357.14285714284</v>
      </c>
      <c r="H54" s="27" t="n">
        <f aca="false">SUM(E54:G54)</f>
        <v>58651.0044196429</v>
      </c>
      <c r="I54" s="28" t="n">
        <f aca="false">Momente!A54</f>
        <v>7.05</v>
      </c>
    </row>
    <row r="55" customFormat="false" ht="15" hidden="false" customHeight="false" outlineLevel="0" collapsed="false">
      <c r="A55" s="26" t="n">
        <f aca="false">IF($C$3=3.5,Tabelle4!C50,IF($C$3=7,Tabelle4!D50,IF(Momente!$C$3=10.5,Tabelle4!E50,Tabelle4!F50)))</f>
        <v>7.2</v>
      </c>
      <c r="B55" s="26" t="n">
        <f aca="false">A55/$C$3</f>
        <v>0.685714285714286</v>
      </c>
      <c r="C55" s="26" t="n">
        <f aca="false">($C$3-A55)/$C$3</f>
        <v>0.314285714285714</v>
      </c>
      <c r="E55" s="27" t="n">
        <f aca="false">B55*C55/2*$E$3*POWER($C$3,2)</f>
        <v>52667.01</v>
      </c>
      <c r="F55" s="27" t="n">
        <f aca="false">IF(Ergebnisse!$G$12&gt;Ergebnisse!$G$6,0,(IF((A55)&lt;=$A$3,B55*($C$3-$A$3)*$F$3,C55*$A$3*$F$3)))</f>
        <v>1320</v>
      </c>
      <c r="G55" s="27" t="n">
        <f aca="false">IF(Ergebnisse!$G$16&gt;Ergebnisse!$G$6,0,IF((A55)&lt;=$B$3,B55*($C$3-$B$3)*$G$3,C55*$B$3*$G$3))</f>
        <v>3428.57142857142</v>
      </c>
      <c r="H55" s="27" t="n">
        <f aca="false">SUM(E55:G55)</f>
        <v>57415.5814285714</v>
      </c>
      <c r="I55" s="28" t="n">
        <f aca="false">Momente!A55</f>
        <v>7.2</v>
      </c>
    </row>
    <row r="56" customFormat="false" ht="15" hidden="false" customHeight="false" outlineLevel="0" collapsed="false">
      <c r="A56" s="26" t="n">
        <f aca="false">IF($C$3=3.5,Tabelle4!C51,IF($C$3=7,Tabelle4!D51,IF(Momente!$C$3=10.5,Tabelle4!E51,Tabelle4!F51)))</f>
        <v>7.35</v>
      </c>
      <c r="B56" s="26" t="n">
        <f aca="false">A56/$C$3</f>
        <v>0.7</v>
      </c>
      <c r="C56" s="26" t="n">
        <f aca="false">($C$3-A56)/$C$3</f>
        <v>0.3</v>
      </c>
      <c r="E56" s="27" t="n">
        <f aca="false">B56*C56/2*$E$3*POWER($C$3,2)</f>
        <v>51320.4103125</v>
      </c>
      <c r="F56" s="27" t="n">
        <f aca="false">IF(Ergebnisse!$G$12&gt;Ergebnisse!$G$6,0,(IF((A56)&lt;=$A$3,B56*($C$3-$A$3)*$F$3,C56*$A$3*$F$3)))</f>
        <v>1260</v>
      </c>
      <c r="G56" s="27" t="n">
        <f aca="false">IF(Ergebnisse!$G$16&gt;Ergebnisse!$G$6,0,IF((A56)&lt;=$B$3,B56*($C$3-$B$3)*$G$3,C56*$B$3*$G$3))</f>
        <v>3499.99999999999</v>
      </c>
      <c r="H56" s="27" t="n">
        <f aca="false">SUM(E56:G56)</f>
        <v>56080.4103125</v>
      </c>
      <c r="I56" s="28" t="n">
        <f aca="false">Momente!A56</f>
        <v>7.35</v>
      </c>
    </row>
    <row r="57" customFormat="false" ht="15" hidden="false" customHeight="false" outlineLevel="0" collapsed="false">
      <c r="A57" s="26" t="n">
        <f aca="false">IF($C$3=3.5,Tabelle4!C52,IF($C$3=7,Tabelle4!D52,IF(Momente!$C$3=10.5,Tabelle4!E52,Tabelle4!F52)))</f>
        <v>7.5</v>
      </c>
      <c r="B57" s="26" t="n">
        <f aca="false">A57/$C$3</f>
        <v>0.714285714285714</v>
      </c>
      <c r="C57" s="26" t="n">
        <f aca="false">($C$3-A57)/$C$3</f>
        <v>0.285714285714286</v>
      </c>
      <c r="E57" s="27" t="n">
        <f aca="false">B57*C57/2*$E$3*POWER($C$3,2)</f>
        <v>49874.0625</v>
      </c>
      <c r="F57" s="27" t="n">
        <f aca="false">IF(Ergebnisse!$G$12&gt;Ergebnisse!$G$6,0,(IF((A57)&lt;=$A$3,B57*($C$3-$A$3)*$F$3,C57*$A$3*$F$3)))</f>
        <v>1200</v>
      </c>
      <c r="G57" s="27" t="n">
        <f aca="false">IF(Ergebnisse!$G$16&gt;Ergebnisse!$G$6,0,IF((A57)&lt;=$B$3,B57*($C$3-$B$3)*$G$3,C57*$B$3*$G$3))</f>
        <v>3571.42857142856</v>
      </c>
      <c r="H57" s="27" t="n">
        <f aca="false">SUM(E57:G57)</f>
        <v>54645.4910714286</v>
      </c>
      <c r="I57" s="28" t="n">
        <f aca="false">Momente!A57</f>
        <v>7.5</v>
      </c>
    </row>
    <row r="58" customFormat="false" ht="15" hidden="false" customHeight="false" outlineLevel="0" collapsed="false">
      <c r="A58" s="26" t="n">
        <f aca="false">IF($C$3=3.5,Tabelle4!C53,IF($C$3=7,Tabelle4!D53,IF(Momente!$C$3=10.5,Tabelle4!E53,Tabelle4!F53)))</f>
        <v>7.65</v>
      </c>
      <c r="B58" s="26" t="n">
        <f aca="false">A58/$C$3</f>
        <v>0.728571428571429</v>
      </c>
      <c r="C58" s="26" t="n">
        <f aca="false">($C$3-A58)/$C$3</f>
        <v>0.271428571428571</v>
      </c>
      <c r="E58" s="27" t="n">
        <f aca="false">B58*C58/2*$E$3*POWER($C$3,2)</f>
        <v>48327.9665625</v>
      </c>
      <c r="F58" s="27" t="n">
        <f aca="false">IF(Ergebnisse!$G$12&gt;Ergebnisse!$G$6,0,(IF((A58)&lt;=$A$3,B58*($C$3-$A$3)*$F$3,C58*$A$3*$F$3)))</f>
        <v>1140</v>
      </c>
      <c r="G58" s="27" t="n">
        <f aca="false">IF(Ergebnisse!$G$16&gt;Ergebnisse!$G$6,0,IF((A58)&lt;=$B$3,B58*($C$3-$B$3)*$G$3,C58*$B$3*$G$3))</f>
        <v>3642.85714285713</v>
      </c>
      <c r="H58" s="27" t="n">
        <f aca="false">SUM(E58:G58)</f>
        <v>53110.8237053571</v>
      </c>
      <c r="I58" s="28" t="n">
        <f aca="false">Momente!A58</f>
        <v>7.65</v>
      </c>
    </row>
    <row r="59" customFormat="false" ht="15" hidden="false" customHeight="false" outlineLevel="0" collapsed="false">
      <c r="A59" s="26" t="n">
        <f aca="false">IF($C$3=3.5,Tabelle4!C54,IF($C$3=7,Tabelle4!D54,IF(Momente!$C$3=10.5,Tabelle4!E54,Tabelle4!F54)))</f>
        <v>7.8</v>
      </c>
      <c r="B59" s="26" t="n">
        <f aca="false">A59/$C$3</f>
        <v>0.742857142857143</v>
      </c>
      <c r="C59" s="26" t="n">
        <f aca="false">($C$3-A59)/$C$3</f>
        <v>0.257142857142857</v>
      </c>
      <c r="E59" s="27" t="n">
        <f aca="false">B59*C59/2*$E$3*POWER($C$3,2)</f>
        <v>46682.1225</v>
      </c>
      <c r="F59" s="27" t="n">
        <f aca="false">IF(Ergebnisse!$G$12&gt;Ergebnisse!$G$6,0,(IF((A59)&lt;=$A$3,B59*($C$3-$A$3)*$F$3,C59*$A$3*$F$3)))</f>
        <v>1080</v>
      </c>
      <c r="G59" s="27" t="n">
        <f aca="false">IF(Ergebnisse!$G$16&gt;Ergebnisse!$G$6,0,IF((A59)&lt;=$B$3,B59*($C$3-$B$3)*$G$3,C59*$B$3*$G$3))</f>
        <v>3714.2857142857</v>
      </c>
      <c r="H59" s="27" t="n">
        <f aca="false">SUM(E59:G59)</f>
        <v>51476.4082142857</v>
      </c>
      <c r="I59" s="28" t="n">
        <f aca="false">Momente!A59</f>
        <v>7.8</v>
      </c>
    </row>
    <row r="60" customFormat="false" ht="15" hidden="false" customHeight="false" outlineLevel="0" collapsed="false">
      <c r="A60" s="26" t="n">
        <f aca="false">IF($C$3=3.5,Tabelle4!C55,IF($C$3=7,Tabelle4!D55,IF(Momente!$C$3=10.5,Tabelle4!E55,Tabelle4!F55)))</f>
        <v>7.95</v>
      </c>
      <c r="B60" s="26" t="n">
        <f aca="false">A60/$C$3</f>
        <v>0.757142857142857</v>
      </c>
      <c r="C60" s="26" t="n">
        <f aca="false">($C$3-A60)/$C$3</f>
        <v>0.242857142857143</v>
      </c>
      <c r="E60" s="27" t="n">
        <f aca="false">B60*C60/2*$E$3*POWER($C$3,2)</f>
        <v>44936.5303125</v>
      </c>
      <c r="F60" s="27" t="n">
        <f aca="false">IF(Ergebnisse!$G$12&gt;Ergebnisse!$G$6,0,(IF((A60)&lt;=$A$3,B60*($C$3-$A$3)*$F$3,C60*$A$3*$F$3)))</f>
        <v>1020</v>
      </c>
      <c r="G60" s="27" t="n">
        <f aca="false">IF(Ergebnisse!$G$16&gt;Ergebnisse!$G$6,0,IF((A60)&lt;=$B$3,B60*($C$3-$B$3)*$G$3,C60*$B$3*$G$3))</f>
        <v>3785.71428571427</v>
      </c>
      <c r="H60" s="27" t="n">
        <f aca="false">SUM(E60:G60)</f>
        <v>49742.2445982143</v>
      </c>
      <c r="I60" s="28" t="n">
        <f aca="false">Momente!A60</f>
        <v>7.95</v>
      </c>
    </row>
    <row r="61" customFormat="false" ht="15" hidden="false" customHeight="false" outlineLevel="0" collapsed="false">
      <c r="A61" s="26" t="n">
        <f aca="false">IF($C$3=3.5,Tabelle4!C56,IF($C$3=7,Tabelle4!D56,IF(Momente!$C$3=10.5,Tabelle4!E56,Tabelle4!F56)))</f>
        <v>8.1</v>
      </c>
      <c r="B61" s="26" t="n">
        <f aca="false">A61/$C$3</f>
        <v>0.771428571428571</v>
      </c>
      <c r="C61" s="26" t="n">
        <f aca="false">($C$3-A61)/$C$3</f>
        <v>0.228571428571429</v>
      </c>
      <c r="E61" s="27" t="n">
        <f aca="false">B61*C61/2*$E$3*POWER($C$3,2)</f>
        <v>43091.19</v>
      </c>
      <c r="F61" s="27" t="n">
        <f aca="false">IF(Ergebnisse!$G$12&gt;Ergebnisse!$G$6,0,(IF((A61)&lt;=$A$3,B61*($C$3-$A$3)*$F$3,C61*$A$3*$F$3)))</f>
        <v>960</v>
      </c>
      <c r="G61" s="27" t="n">
        <f aca="false">IF(Ergebnisse!$G$16&gt;Ergebnisse!$G$6,0,IF((A61)&lt;=$B$3,B61*($C$3-$B$3)*$G$3,C61*$B$3*$G$3))</f>
        <v>3857.14285714284</v>
      </c>
      <c r="H61" s="27" t="n">
        <f aca="false">SUM(E61:G61)</f>
        <v>47908.3328571429</v>
      </c>
      <c r="I61" s="28" t="n">
        <f aca="false">Momente!A61</f>
        <v>8.1</v>
      </c>
    </row>
    <row r="62" customFormat="false" ht="15" hidden="false" customHeight="false" outlineLevel="0" collapsed="false">
      <c r="A62" s="26" t="n">
        <f aca="false">IF($C$3=3.5,Tabelle4!C57,IF($C$3=7,Tabelle4!D57,IF(Momente!$C$3=10.5,Tabelle4!E57,Tabelle4!F57)))</f>
        <v>8.25</v>
      </c>
      <c r="B62" s="26" t="n">
        <f aca="false">A62/$C$3</f>
        <v>0.785714285714286</v>
      </c>
      <c r="C62" s="26" t="n">
        <f aca="false">($C$3-A62)/$C$3</f>
        <v>0.214285714285714</v>
      </c>
      <c r="E62" s="27" t="n">
        <f aca="false">B62*C62/2*$E$3*POWER($C$3,2)</f>
        <v>41146.1015625</v>
      </c>
      <c r="F62" s="27" t="n">
        <f aca="false">IF(Ergebnisse!$G$12&gt;Ergebnisse!$G$6,0,(IF((A62)&lt;=$A$3,B62*($C$3-$A$3)*$F$3,C62*$A$3*$F$3)))</f>
        <v>900</v>
      </c>
      <c r="G62" s="27" t="n">
        <f aca="false">IF(Ergebnisse!$G$16&gt;Ergebnisse!$G$6,0,IF((A62)&lt;=$B$3,B62*($C$3-$B$3)*$G$3,C62*$B$3*$G$3))</f>
        <v>3928.57142857141</v>
      </c>
      <c r="H62" s="27" t="n">
        <f aca="false">SUM(E62:G62)</f>
        <v>45974.6729910714</v>
      </c>
      <c r="I62" s="28" t="n">
        <f aca="false">Momente!A62</f>
        <v>8.25</v>
      </c>
    </row>
    <row r="63" customFormat="false" ht="15" hidden="false" customHeight="false" outlineLevel="0" collapsed="false">
      <c r="A63" s="26" t="n">
        <f aca="false">IF($C$3=3.5,Tabelle4!C58,IF($C$3=7,Tabelle4!D58,IF(Momente!$C$3=10.5,Tabelle4!E58,Tabelle4!F58)))</f>
        <v>8.4</v>
      </c>
      <c r="B63" s="26" t="n">
        <f aca="false">A63/$C$3</f>
        <v>0.8</v>
      </c>
      <c r="C63" s="26" t="n">
        <f aca="false">($C$3-A63)/$C$3</f>
        <v>0.2</v>
      </c>
      <c r="E63" s="27" t="n">
        <f aca="false">B63*C63/2*$E$3*POWER($C$3,2)</f>
        <v>39101.265</v>
      </c>
      <c r="F63" s="27" t="n">
        <f aca="false">IF(Ergebnisse!$G$12&gt;Ergebnisse!$G$6,0,(IF((A63)&lt;=$A$3,B63*($C$3-$A$3)*$F$3,C63*$A$3*$F$3)))</f>
        <v>840</v>
      </c>
      <c r="G63" s="27" t="n">
        <f aca="false">IF(Ergebnisse!$G$16&gt;Ergebnisse!$G$6,0,IF((A63)&lt;=$B$3,B63*($C$3-$B$3)*$G$3,C63*$B$3*$G$3))</f>
        <v>3999.99999999999</v>
      </c>
      <c r="H63" s="27" t="n">
        <f aca="false">SUM(E63:G63)</f>
        <v>43941.265</v>
      </c>
      <c r="I63" s="28" t="n">
        <f aca="false">Momente!A63</f>
        <v>8.4</v>
      </c>
    </row>
    <row r="64" customFormat="false" ht="15" hidden="false" customHeight="false" outlineLevel="0" collapsed="false">
      <c r="A64" s="26" t="n">
        <f aca="false">IF($C$3=3.5,Tabelle4!C59,IF($C$3=7,Tabelle4!D59,IF(Momente!$C$3=10.5,Tabelle4!E59,Tabelle4!F59)))</f>
        <v>8.55</v>
      </c>
      <c r="B64" s="26" t="n">
        <f aca="false">A64/$C$3</f>
        <v>0.814285714285714</v>
      </c>
      <c r="C64" s="26" t="n">
        <f aca="false">($C$3-A64)/$C$3</f>
        <v>0.185714285714286</v>
      </c>
      <c r="E64" s="27" t="n">
        <f aca="false">B64*C64/2*$E$3*POWER($C$3,2)</f>
        <v>36956.6803125</v>
      </c>
      <c r="F64" s="27" t="n">
        <f aca="false">IF(Ergebnisse!$G$12&gt;Ergebnisse!$G$6,0,(IF((A64)&lt;=$A$3,B64*($C$3-$A$3)*$F$3,C64*$A$3*$F$3)))</f>
        <v>780</v>
      </c>
      <c r="G64" s="27" t="n">
        <f aca="false">IF(Ergebnisse!$G$16&gt;Ergebnisse!$G$6,0,IF((A64)&lt;=$B$3,B64*($C$3-$B$3)*$G$3,C64*$B$3*$G$3))</f>
        <v>4071.42857142856</v>
      </c>
      <c r="H64" s="27" t="n">
        <f aca="false">SUM(E64:G64)</f>
        <v>41808.1088839286</v>
      </c>
      <c r="I64" s="28" t="n">
        <f aca="false">Momente!A64</f>
        <v>8.55</v>
      </c>
    </row>
    <row r="65" customFormat="false" ht="15" hidden="false" customHeight="false" outlineLevel="0" collapsed="false">
      <c r="A65" s="26" t="n">
        <f aca="false">IF($C$3=3.5,Tabelle4!C60,IF($C$3=7,Tabelle4!D60,IF(Momente!$C$3=10.5,Tabelle4!E60,Tabelle4!F60)))</f>
        <v>8.7</v>
      </c>
      <c r="B65" s="26" t="n">
        <f aca="false">A65/$C$3</f>
        <v>0.828571428571429</v>
      </c>
      <c r="C65" s="26" t="n">
        <f aca="false">($C$3-A65)/$C$3</f>
        <v>0.171428571428571</v>
      </c>
      <c r="E65" s="27" t="n">
        <f aca="false">B65*C65/2*$E$3*POWER($C$3,2)</f>
        <v>34712.3475</v>
      </c>
      <c r="F65" s="27" t="n">
        <f aca="false">IF(Ergebnisse!$G$12&gt;Ergebnisse!$G$6,0,(IF((A65)&lt;=$A$3,B65*($C$3-$A$3)*$F$3,C65*$A$3*$F$3)))</f>
        <v>720</v>
      </c>
      <c r="G65" s="27" t="n">
        <f aca="false">IF(Ergebnisse!$G$16&gt;Ergebnisse!$G$6,0,IF((A65)&lt;=$B$3,B65*($C$3-$B$3)*$G$3,C65*$B$3*$G$3))</f>
        <v>4142.85714285713</v>
      </c>
      <c r="H65" s="27" t="n">
        <f aca="false">SUM(E65:G65)</f>
        <v>39575.2046428571</v>
      </c>
      <c r="I65" s="28" t="n">
        <f aca="false">Momente!A65</f>
        <v>8.7</v>
      </c>
    </row>
    <row r="66" customFormat="false" ht="15" hidden="false" customHeight="false" outlineLevel="0" collapsed="false">
      <c r="A66" s="26" t="n">
        <f aca="false">IF($C$3=3.5,Tabelle4!C61,IF($C$3=7,Tabelle4!D61,IF(Momente!$C$3=10.5,Tabelle4!E61,Tabelle4!F61)))</f>
        <v>8.85</v>
      </c>
      <c r="B66" s="26" t="n">
        <f aca="false">A66/$C$3</f>
        <v>0.842857142857143</v>
      </c>
      <c r="C66" s="26" t="n">
        <f aca="false">($C$3-A66)/$C$3</f>
        <v>0.157142857142857</v>
      </c>
      <c r="E66" s="27" t="n">
        <f aca="false">B66*C66/2*$E$3*POWER($C$3,2)</f>
        <v>32368.2665625</v>
      </c>
      <c r="F66" s="27" t="n">
        <f aca="false">IF(Ergebnisse!$G$12&gt;Ergebnisse!$G$6,0,(IF((A66)&lt;=$A$3,B66*($C$3-$A$3)*$F$3,C66*$A$3*$F$3)))</f>
        <v>660</v>
      </c>
      <c r="G66" s="27" t="n">
        <f aca="false">IF(Ergebnisse!$G$16&gt;Ergebnisse!$G$6,0,IF((A66)&lt;=$B$3,B66*($C$3-$B$3)*$G$3,C66*$B$3*$G$3))</f>
        <v>4214.2857142857</v>
      </c>
      <c r="H66" s="27" t="n">
        <f aca="false">SUM(E66:G66)</f>
        <v>37242.5522767857</v>
      </c>
      <c r="I66" s="28" t="n">
        <f aca="false">Momente!A66</f>
        <v>8.85</v>
      </c>
    </row>
    <row r="67" customFormat="false" ht="15" hidden="false" customHeight="false" outlineLevel="0" collapsed="false">
      <c r="A67" s="26" t="n">
        <f aca="false">IF($C$3=3.5,Tabelle4!C62,IF($C$3=7,Tabelle4!D62,IF(Momente!$C$3=10.5,Tabelle4!E62,Tabelle4!F62)))</f>
        <v>9</v>
      </c>
      <c r="B67" s="26" t="n">
        <f aca="false">A67/$C$3</f>
        <v>0.857142857142857</v>
      </c>
      <c r="C67" s="26" t="n">
        <f aca="false">($C$3-A67)/$C$3</f>
        <v>0.142857142857143</v>
      </c>
      <c r="E67" s="27" t="n">
        <f aca="false">B67*C67/2*$E$3*POWER($C$3,2)</f>
        <v>29924.4375</v>
      </c>
      <c r="F67" s="27" t="n">
        <f aca="false">IF(Ergebnisse!$G$12&gt;Ergebnisse!$G$6,0,(IF((A67)&lt;=$A$3,B67*($C$3-$A$3)*$F$3,C67*$A$3*$F$3)))</f>
        <v>600</v>
      </c>
      <c r="G67" s="27" t="n">
        <f aca="false">IF(Ergebnisse!$G$16&gt;Ergebnisse!$G$6,0,IF((A67)&lt;=$B$3,B67*($C$3-$B$3)*$G$3,C67*$B$3*$G$3))</f>
        <v>4285.71428571427</v>
      </c>
      <c r="H67" s="27" t="n">
        <f aca="false">SUM(E67:G67)</f>
        <v>34810.1517857143</v>
      </c>
      <c r="I67" s="28" t="n">
        <f aca="false">Momente!A67</f>
        <v>9</v>
      </c>
    </row>
    <row r="68" customFormat="false" ht="15" hidden="false" customHeight="false" outlineLevel="0" collapsed="false">
      <c r="A68" s="26" t="n">
        <f aca="false">IF($C$3=3.5,Tabelle4!C63,IF($C$3=7,Tabelle4!D63,IF(Momente!$C$3=10.5,Tabelle4!E63,Tabelle4!F63)))</f>
        <v>9.15</v>
      </c>
      <c r="B68" s="26" t="n">
        <f aca="false">A68/$C$3</f>
        <v>0.871428571428571</v>
      </c>
      <c r="C68" s="26" t="n">
        <f aca="false">($C$3-A68)/$C$3</f>
        <v>0.128571428571429</v>
      </c>
      <c r="E68" s="27" t="n">
        <f aca="false">B68*C68/2*$E$3*POWER($C$3,2)</f>
        <v>27380.8603125</v>
      </c>
      <c r="F68" s="27" t="n">
        <f aca="false">IF(Ergebnisse!$G$12&gt;Ergebnisse!$G$6,0,(IF((A68)&lt;=$A$3,B68*($C$3-$A$3)*$F$3,C68*$A$3*$F$3)))</f>
        <v>540</v>
      </c>
      <c r="G68" s="27" t="n">
        <f aca="false">IF(Ergebnisse!$G$16&gt;Ergebnisse!$G$6,0,IF((A68)&lt;=$B$3,B68*($C$3-$B$3)*$G$3,C68*$B$3*$G$3))</f>
        <v>4357.14285714284</v>
      </c>
      <c r="H68" s="27" t="n">
        <f aca="false">SUM(E68:G68)</f>
        <v>32278.0031696428</v>
      </c>
      <c r="I68" s="28" t="n">
        <f aca="false">Momente!A68</f>
        <v>9.15</v>
      </c>
    </row>
    <row r="69" customFormat="false" ht="15" hidden="false" customHeight="false" outlineLevel="0" collapsed="false">
      <c r="A69" s="26" t="n">
        <f aca="false">IF($C$3=3.5,Tabelle4!C64,IF($C$3=7,Tabelle4!D64,IF(Momente!$C$3=10.5,Tabelle4!E64,Tabelle4!F64)))</f>
        <v>9.3</v>
      </c>
      <c r="B69" s="26" t="n">
        <f aca="false">A69/$C$3</f>
        <v>0.885714285714286</v>
      </c>
      <c r="C69" s="26" t="n">
        <f aca="false">($C$3-A69)/$C$3</f>
        <v>0.114285714285714</v>
      </c>
      <c r="E69" s="27" t="n">
        <f aca="false">B69*C69/2*$E$3*POWER($C$3,2)</f>
        <v>24737.535</v>
      </c>
      <c r="F69" s="27" t="n">
        <f aca="false">IF(Ergebnisse!$G$12&gt;Ergebnisse!$G$6,0,(IF((A69)&lt;=$A$3,B69*($C$3-$A$3)*$F$3,C69*$A$3*$F$3)))</f>
        <v>480</v>
      </c>
      <c r="G69" s="27" t="n">
        <f aca="false">IF(Ergebnisse!$G$16&gt;Ergebnisse!$G$6,0,IF((A69)&lt;=$B$3,B69*($C$3-$B$3)*$G$3,C69*$B$3*$G$3))</f>
        <v>4428.57142857141</v>
      </c>
      <c r="H69" s="27" t="n">
        <f aca="false">SUM(E69:G69)</f>
        <v>29646.1064285714</v>
      </c>
      <c r="I69" s="28" t="n">
        <f aca="false">Momente!A69</f>
        <v>9.3</v>
      </c>
    </row>
    <row r="70" customFormat="false" ht="15" hidden="false" customHeight="false" outlineLevel="0" collapsed="false">
      <c r="A70" s="26" t="n">
        <f aca="false">IF($C$3=3.5,Tabelle4!C65,IF($C$3=7,Tabelle4!D65,IF(Momente!$C$3=10.5,Tabelle4!E65,Tabelle4!F65)))</f>
        <v>9.45</v>
      </c>
      <c r="B70" s="26" t="n">
        <f aca="false">A70/$C$3</f>
        <v>0.9</v>
      </c>
      <c r="C70" s="26" t="n">
        <f aca="false">($C$3-A70)/$C$3</f>
        <v>0.1</v>
      </c>
      <c r="E70" s="27" t="n">
        <f aca="false">B70*C70/2*$E$3*POWER($C$3,2)</f>
        <v>21994.4615625</v>
      </c>
      <c r="F70" s="27" t="n">
        <f aca="false">IF(Ergebnisse!$G$12&gt;Ergebnisse!$G$6,0,(IF((A70)&lt;=$A$3,B70*($C$3-$A$3)*$F$3,C70*$A$3*$F$3)))</f>
        <v>420</v>
      </c>
      <c r="G70" s="27" t="n">
        <f aca="false">IF(Ergebnisse!$G$16&gt;Ergebnisse!$G$6,0,IF((A70)&lt;=$B$3,B70*($C$3-$B$3)*$G$3,C70*$B$3*$G$3))</f>
        <v>4499.99999999998</v>
      </c>
      <c r="H70" s="27" t="n">
        <f aca="false">SUM(E70:G70)</f>
        <v>26914.4615625</v>
      </c>
      <c r="I70" s="28" t="n">
        <f aca="false">Momente!A70</f>
        <v>9.45</v>
      </c>
    </row>
    <row r="71" customFormat="false" ht="15" hidden="false" customHeight="false" outlineLevel="0" collapsed="false">
      <c r="A71" s="26" t="n">
        <f aca="false">IF($C$3=3.5,Tabelle4!C66,IF($C$3=7,Tabelle4!D66,IF(Momente!$C$3=10.5,Tabelle4!E66,Tabelle4!F66)))</f>
        <v>9.6</v>
      </c>
      <c r="B71" s="26" t="n">
        <f aca="false">A71/$C$3</f>
        <v>0.914285714285714</v>
      </c>
      <c r="C71" s="26" t="n">
        <f aca="false">($C$3-A71)/$C$3</f>
        <v>0.0857142857142858</v>
      </c>
      <c r="E71" s="27" t="n">
        <f aca="false">B71*C71/2*$E$3*POWER($C$3,2)</f>
        <v>19151.64</v>
      </c>
      <c r="F71" s="27" t="n">
        <f aca="false">IF(Ergebnisse!$G$12&gt;Ergebnisse!$G$6,0,(IF((A71)&lt;=$A$3,B71*($C$3-$A$3)*$F$3,C71*$A$3*$F$3)))</f>
        <v>360</v>
      </c>
      <c r="G71" s="27" t="n">
        <f aca="false">IF(Ergebnisse!$G$16&gt;Ergebnisse!$G$6,0,IF((A71)&lt;=$B$3,B71*($C$3-$B$3)*$G$3,C71*$B$3*$G$3))</f>
        <v>4571.42857142856</v>
      </c>
      <c r="H71" s="27" t="n">
        <f aca="false">SUM(E71:G71)</f>
        <v>24083.0685714286</v>
      </c>
      <c r="I71" s="28" t="n">
        <f aca="false">Momente!A71</f>
        <v>9.6</v>
      </c>
    </row>
    <row r="72" customFormat="false" ht="15" hidden="false" customHeight="false" outlineLevel="0" collapsed="false">
      <c r="A72" s="26" t="n">
        <f aca="false">IF($C$3=3.5,Tabelle4!C67,IF($C$3=7,Tabelle4!D67,IF(Momente!$C$3=10.5,Tabelle4!E67,Tabelle4!F67)))</f>
        <v>9.75</v>
      </c>
      <c r="B72" s="26" t="n">
        <f aca="false">A72/$C$3</f>
        <v>0.928571428571429</v>
      </c>
      <c r="C72" s="26" t="n">
        <f aca="false">($C$3-A72)/$C$3</f>
        <v>0.0714285714285714</v>
      </c>
      <c r="E72" s="27" t="n">
        <f aca="false">B72*C72/2*$E$3*POWER($C$3,2)</f>
        <v>16209.0703125</v>
      </c>
      <c r="F72" s="27" t="n">
        <f aca="false">IF(Ergebnisse!$G$12&gt;Ergebnisse!$G$6,0,(IF((A72)&lt;=$A$3,B72*($C$3-$A$3)*$F$3,C72*$A$3*$F$3)))</f>
        <v>300</v>
      </c>
      <c r="G72" s="27" t="n">
        <f aca="false">IF(Ergebnisse!$G$16&gt;Ergebnisse!$G$6,0,IF((A72)&lt;=$B$3,B72*($C$3-$B$3)*$G$3,C72*$B$3*$G$3))</f>
        <v>4642.85714285713</v>
      </c>
      <c r="H72" s="27" t="n">
        <f aca="false">SUM(E72:G72)</f>
        <v>21151.9274553571</v>
      </c>
      <c r="I72" s="28" t="n">
        <f aca="false">Momente!A72</f>
        <v>9.75</v>
      </c>
    </row>
    <row r="73" customFormat="false" ht="15" hidden="false" customHeight="false" outlineLevel="0" collapsed="false">
      <c r="A73" s="26" t="n">
        <f aca="false">IF($C$3=3.5,Tabelle4!C68,IF($C$3=7,Tabelle4!D68,IF(Momente!$C$3=10.5,Tabelle4!E68,Tabelle4!F68)))</f>
        <v>9.9</v>
      </c>
      <c r="B73" s="26" t="n">
        <f aca="false">A73/$C$3</f>
        <v>0.942857142857143</v>
      </c>
      <c r="C73" s="26" t="n">
        <f aca="false">($C$3-A73)/$C$3</f>
        <v>0.0571428571428571</v>
      </c>
      <c r="E73" s="27" t="n">
        <f aca="false">B73*C73/2*$E$3*POWER($C$3,2)</f>
        <v>13166.7525</v>
      </c>
      <c r="F73" s="27" t="n">
        <f aca="false">IF(Ergebnisse!$G$12&gt;Ergebnisse!$G$6,0,(IF((A73)&lt;=$A$3,B73*($C$3-$A$3)*$F$3,C73*$A$3*$F$3)))</f>
        <v>240</v>
      </c>
      <c r="G73" s="27" t="n">
        <f aca="false">IF(Ergebnisse!$G$16&gt;Ergebnisse!$G$6,0,IF((A73)&lt;=$B$3,B73*($C$3-$B$3)*$G$3,C73*$B$3*$G$3))</f>
        <v>4714.2857142857</v>
      </c>
      <c r="H73" s="27" t="n">
        <f aca="false">SUM(E73:G73)</f>
        <v>18121.0382142857</v>
      </c>
      <c r="I73" s="28" t="n">
        <f aca="false">Momente!A73</f>
        <v>9.9</v>
      </c>
    </row>
    <row r="74" customFormat="false" ht="15" hidden="false" customHeight="false" outlineLevel="0" collapsed="false">
      <c r="A74" s="26" t="n">
        <f aca="false">IF($C$3=3.5,Tabelle4!C69,IF($C$3=7,Tabelle4!D69,IF(Momente!$C$3=10.5,Tabelle4!E69,Tabelle4!F69)))</f>
        <v>10.05</v>
      </c>
      <c r="B74" s="26" t="n">
        <f aca="false">A74/$C$3</f>
        <v>0.957142857142857</v>
      </c>
      <c r="C74" s="26" t="n">
        <f aca="false">($C$3-A74)/$C$3</f>
        <v>0.0428571428571428</v>
      </c>
      <c r="E74" s="27" t="n">
        <f aca="false">B74*C74/2*$E$3*POWER($C$3,2)</f>
        <v>10024.6865625</v>
      </c>
      <c r="F74" s="27" t="n">
        <f aca="false">IF(Ergebnisse!$G$12&gt;Ergebnisse!$G$6,0,(IF((A74)&lt;=$A$3,B74*($C$3-$A$3)*$F$3,C74*$A$3*$F$3)))</f>
        <v>180</v>
      </c>
      <c r="G74" s="27" t="n">
        <f aca="false">IF(Ergebnisse!$G$16&gt;Ergebnisse!$G$6,0,IF((A74)&lt;=$B$3,B74*($C$3-$B$3)*$G$3,C74*$B$3*$G$3))</f>
        <v>4785.71428571427</v>
      </c>
      <c r="H74" s="27" t="n">
        <f aca="false">SUM(E74:G74)</f>
        <v>14990.4008482143</v>
      </c>
      <c r="I74" s="28" t="n">
        <f aca="false">Momente!A74</f>
        <v>10.05</v>
      </c>
    </row>
    <row r="75" customFormat="false" ht="15" hidden="false" customHeight="false" outlineLevel="0" collapsed="false">
      <c r="A75" s="26" t="n">
        <f aca="false">IF($C$3=3.5,Tabelle4!C70,IF($C$3=7,Tabelle4!D70,IF(Momente!$C$3=10.5,Tabelle4!E70,Tabelle4!F70)))</f>
        <v>10.2</v>
      </c>
      <c r="B75" s="26" t="n">
        <f aca="false">A75/$C$3</f>
        <v>0.971428571428571</v>
      </c>
      <c r="C75" s="26" t="n">
        <f aca="false">($C$3-A75)/$C$3</f>
        <v>0.0285714285714286</v>
      </c>
      <c r="E75" s="27" t="n">
        <f aca="false">B75*C75/2*$E$3*POWER($C$3,2)</f>
        <v>6782.87250000002</v>
      </c>
      <c r="F75" s="27" t="n">
        <f aca="false">IF(Ergebnisse!$G$12&gt;Ergebnisse!$G$6,0,(IF((A75)&lt;=$A$3,B75*($C$3-$A$3)*$F$3,C75*$A$3*$F$3)))</f>
        <v>120</v>
      </c>
      <c r="G75" s="27" t="n">
        <f aca="false">IF(Ergebnisse!$G$16&gt;Ergebnisse!$G$6,0,IF((A75)&lt;=$B$3,B75*($C$3-$B$3)*$G$3,C75*$B$3*$G$3))</f>
        <v>4857.14285714284</v>
      </c>
      <c r="H75" s="27" t="n">
        <f aca="false">SUM(E75:G75)</f>
        <v>11760.0153571429</v>
      </c>
      <c r="I75" s="28" t="n">
        <f aca="false">Momente!A75</f>
        <v>10.2</v>
      </c>
    </row>
    <row r="76" customFormat="false" ht="15" hidden="false" customHeight="false" outlineLevel="0" collapsed="false">
      <c r="A76" s="26" t="n">
        <f aca="false">IF($C$3=3.5,Tabelle4!C71,IF($C$3=7,Tabelle4!D71,IF(Momente!$C$3=10.5,Tabelle4!E71,Tabelle4!F71)))</f>
        <v>10.35</v>
      </c>
      <c r="B76" s="26" t="n">
        <f aca="false">A76/$C$3</f>
        <v>0.985714285714286</v>
      </c>
      <c r="C76" s="26" t="n">
        <f aca="false">($C$3-A76)/$C$3</f>
        <v>0.0142857142857143</v>
      </c>
      <c r="E76" s="27" t="n">
        <f aca="false">B76*C76/2*$E$3*POWER($C$3,2)</f>
        <v>3441.31031250001</v>
      </c>
      <c r="F76" s="27" t="n">
        <f aca="false">IF(Ergebnisse!$G$12&gt;Ergebnisse!$G$6,0,(IF((A76)&lt;=$A$3,B76*($C$3-$A$3)*$F$3,C76*$A$3*$F$3)))</f>
        <v>60.0000000000001</v>
      </c>
      <c r="G76" s="27" t="n">
        <f aca="false">IF(Ergebnisse!$G$16&gt;Ergebnisse!$G$6,0,IF((A76)&lt;=$B$3,B76*($C$3-$B$3)*$G$3,C76*$B$3*$G$3))</f>
        <v>4928.57142857141</v>
      </c>
      <c r="H76" s="27" t="n">
        <f aca="false">SUM(E76:G76)</f>
        <v>8429.88174107142</v>
      </c>
      <c r="I76" s="28" t="n">
        <f aca="false">Momente!A76</f>
        <v>10.35</v>
      </c>
    </row>
    <row r="77" customFormat="false" ht="15" hidden="false" customHeight="false" outlineLevel="0" collapsed="false">
      <c r="A77" s="26" t="n">
        <f aca="false">IF($C$3=3.5,Tabelle4!C72,IF($C$3=7,Tabelle4!D72,IF(Momente!$C$3=10.5,Tabelle4!E72,Tabelle4!F72)))</f>
        <v>10.5</v>
      </c>
      <c r="B77" s="26" t="n">
        <f aca="false">A77/$C$3</f>
        <v>1</v>
      </c>
      <c r="C77" s="26" t="n">
        <f aca="false">($C$3-A77)/$C$3</f>
        <v>0</v>
      </c>
      <c r="E77" s="27" t="n">
        <f aca="false">B77*C77/2*$E$3*POWER($C$3,2)</f>
        <v>0</v>
      </c>
      <c r="F77" s="27" t="n">
        <f aca="false">IF(Ergebnisse!$G$12&gt;Ergebnisse!$G$6,0,(IF((A77)&lt;=$A$3,B77*($C$3-$A$3)*$F$3,C77*$A$3*$F$3)))</f>
        <v>0</v>
      </c>
      <c r="G77" s="27" t="n">
        <f aca="false">IF(Ergebnisse!$G$16&gt;Ergebnisse!$G$6,0,IF((A77)&lt;=$B$3,B77*($C$3-$B$3)*$G$3,C77*$B$3*$G$3))</f>
        <v>0</v>
      </c>
      <c r="H77" s="27" t="n">
        <f aca="false">SUM(E77:G77)</f>
        <v>0</v>
      </c>
      <c r="I77" s="28" t="n">
        <f aca="false">Momente!A77</f>
        <v>10.5</v>
      </c>
    </row>
  </sheetData>
  <sheetProtection sheet="false"/>
  <printOptions headings="false" gridLines="false" gridLinesSet="true" horizontalCentered="false" verticalCentered="false"/>
  <pageMargins left="0.708333333333333" right="0.708333333333333" top="0.7875" bottom="0.7875" header="0.511805555555555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&amp;LInformatik 1 - TU Graz&amp;CSeite &amp;P/&amp;N&amp;RChristina Krenn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7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0.7295918367347" collapsed="true"/>
  </cols>
  <sheetData>
    <row r="1" customFormat="false" ht="15" hidden="false" customHeight="false" outlineLevel="0" collapsed="false">
      <c r="C1" s="28" t="n">
        <v>3.5</v>
      </c>
      <c r="D1" s="28" t="n">
        <v>7</v>
      </c>
      <c r="E1" s="28" t="n">
        <v>10.5</v>
      </c>
      <c r="F1" s="28" t="n">
        <v>14</v>
      </c>
      <c r="G1"/>
    </row>
    <row r="2" customFormat="false" ht="15" hidden="false" customHeight="false" outlineLevel="0" collapsed="false">
      <c r="A2" s="0" t="s">
        <v>64</v>
      </c>
      <c r="C2" s="28" t="n">
        <v>0</v>
      </c>
      <c r="D2" s="28" t="n">
        <v>0</v>
      </c>
      <c r="E2" s="28" t="n">
        <v>0</v>
      </c>
      <c r="F2" s="28" t="n">
        <v>0</v>
      </c>
      <c r="H2" s="28"/>
      <c r="I2" s="28"/>
      <c r="J2" s="28"/>
      <c r="K2" s="28"/>
      <c r="L2" s="28"/>
      <c r="M2" s="28"/>
    </row>
    <row r="3" customFormat="false" ht="15" hidden="false" customHeight="false" outlineLevel="0" collapsed="false">
      <c r="A3" s="28" t="n">
        <v>3.5</v>
      </c>
      <c r="C3" s="28" t="n">
        <v>0.05</v>
      </c>
      <c r="D3" s="28" t="n">
        <v>0.1</v>
      </c>
      <c r="E3" s="28" t="n">
        <v>0.15</v>
      </c>
      <c r="F3" s="28" t="n">
        <v>0.2</v>
      </c>
      <c r="H3" s="28"/>
      <c r="I3" s="28"/>
      <c r="J3" s="28"/>
      <c r="K3" s="28"/>
      <c r="L3" s="28"/>
      <c r="M3" s="28"/>
    </row>
    <row r="4" customFormat="false" ht="15" hidden="false" customHeight="false" outlineLevel="0" collapsed="false">
      <c r="A4" s="28" t="n">
        <v>7</v>
      </c>
      <c r="C4" s="28" t="n">
        <v>0.1</v>
      </c>
      <c r="D4" s="28" t="n">
        <v>0.2</v>
      </c>
      <c r="E4" s="28" t="n">
        <v>0.3</v>
      </c>
      <c r="F4" s="28" t="n">
        <v>0.4</v>
      </c>
      <c r="H4" s="28"/>
      <c r="I4" s="28"/>
      <c r="J4" s="28"/>
      <c r="K4" s="28"/>
      <c r="L4" s="28"/>
      <c r="M4" s="28"/>
    </row>
    <row r="5" customFormat="false" ht="15" hidden="false" customHeight="false" outlineLevel="0" collapsed="false">
      <c r="A5" s="28" t="n">
        <v>10.5</v>
      </c>
      <c r="C5" s="28" t="n">
        <v>0.15</v>
      </c>
      <c r="D5" s="28" t="n">
        <v>0.3</v>
      </c>
      <c r="E5" s="28" t="n">
        <v>0.45</v>
      </c>
      <c r="F5" s="28" t="n">
        <v>0.6</v>
      </c>
      <c r="H5" s="28"/>
      <c r="I5" s="28"/>
      <c r="J5" s="28"/>
      <c r="K5" s="28"/>
      <c r="L5" s="28"/>
      <c r="M5" s="28"/>
    </row>
    <row r="6" customFormat="false" ht="15" hidden="false" customHeight="false" outlineLevel="0" collapsed="false">
      <c r="A6" s="28" t="n">
        <v>14</v>
      </c>
      <c r="C6" s="28" t="n">
        <v>0.2</v>
      </c>
      <c r="D6" s="28" t="n">
        <v>0.4</v>
      </c>
      <c r="E6" s="28" t="n">
        <v>0.6</v>
      </c>
      <c r="F6" s="28" t="n">
        <v>0.8</v>
      </c>
    </row>
    <row r="7" customFormat="false" ht="15" hidden="false" customHeight="false" outlineLevel="0" collapsed="false">
      <c r="A7" s="29"/>
      <c r="C7" s="28" t="n">
        <v>0.25</v>
      </c>
      <c r="D7" s="28" t="n">
        <v>0.5</v>
      </c>
      <c r="E7" s="28" t="n">
        <v>0.75</v>
      </c>
      <c r="F7" s="28" t="n">
        <v>1</v>
      </c>
    </row>
    <row r="8" customFormat="false" ht="15" hidden="false" customHeight="false" outlineLevel="0" collapsed="false">
      <c r="A8" s="29"/>
      <c r="C8" s="28" t="n">
        <v>0.3</v>
      </c>
      <c r="D8" s="28" t="n">
        <v>0.6</v>
      </c>
      <c r="E8" s="28" t="n">
        <v>0.9</v>
      </c>
      <c r="F8" s="28" t="n">
        <v>1.2</v>
      </c>
    </row>
    <row r="9" customFormat="false" ht="15" hidden="false" customHeight="false" outlineLevel="0" collapsed="false">
      <c r="C9" s="28" t="n">
        <v>0.35</v>
      </c>
      <c r="D9" s="28" t="n">
        <v>0.7</v>
      </c>
      <c r="E9" s="28" t="n">
        <v>1.05</v>
      </c>
      <c r="F9" s="28" t="n">
        <v>1.4</v>
      </c>
    </row>
    <row r="10" customFormat="false" ht="15" hidden="false" customHeight="false" outlineLevel="0" collapsed="false">
      <c r="C10" s="28" t="n">
        <v>0.4</v>
      </c>
      <c r="D10" s="28" t="n">
        <v>0.8</v>
      </c>
      <c r="E10" s="28" t="n">
        <v>1.2</v>
      </c>
      <c r="F10" s="28" t="n">
        <v>1.6</v>
      </c>
    </row>
    <row r="11" customFormat="false" ht="15" hidden="false" customHeight="false" outlineLevel="0" collapsed="false">
      <c r="C11" s="28" t="n">
        <v>0.45</v>
      </c>
      <c r="D11" s="28" t="n">
        <v>0.9</v>
      </c>
      <c r="E11" s="28" t="n">
        <v>1.35</v>
      </c>
      <c r="F11" s="28" t="n">
        <v>1.8</v>
      </c>
    </row>
    <row r="12" customFormat="false" ht="15" hidden="false" customHeight="false" outlineLevel="0" collapsed="false">
      <c r="C12" s="28" t="n">
        <v>0.5</v>
      </c>
      <c r="D12" s="28" t="n">
        <v>1</v>
      </c>
      <c r="E12" s="28" t="n">
        <v>1.5</v>
      </c>
      <c r="F12" s="28" t="n">
        <v>2</v>
      </c>
    </row>
    <row r="13" customFormat="false" ht="15" hidden="false" customHeight="false" outlineLevel="0" collapsed="false">
      <c r="C13" s="28" t="n">
        <v>0.55</v>
      </c>
      <c r="D13" s="28" t="n">
        <v>1.1</v>
      </c>
      <c r="E13" s="28" t="n">
        <v>1.65</v>
      </c>
      <c r="F13" s="28" t="n">
        <v>2.2</v>
      </c>
    </row>
    <row r="14" customFormat="false" ht="15" hidden="false" customHeight="false" outlineLevel="0" collapsed="false">
      <c r="C14" s="28" t="n">
        <v>0.6</v>
      </c>
      <c r="D14" s="28" t="n">
        <v>1.2</v>
      </c>
      <c r="E14" s="28" t="n">
        <v>1.8</v>
      </c>
      <c r="F14" s="28" t="n">
        <v>2.4</v>
      </c>
    </row>
    <row r="15" customFormat="false" ht="15" hidden="false" customHeight="false" outlineLevel="0" collapsed="false">
      <c r="C15" s="28" t="n">
        <v>0.65</v>
      </c>
      <c r="D15" s="28" t="n">
        <v>1.3</v>
      </c>
      <c r="E15" s="28" t="n">
        <v>1.95</v>
      </c>
      <c r="F15" s="28" t="n">
        <v>2.6</v>
      </c>
    </row>
    <row r="16" customFormat="false" ht="15" hidden="false" customHeight="false" outlineLevel="0" collapsed="false">
      <c r="C16" s="28" t="n">
        <v>0.7</v>
      </c>
      <c r="D16" s="28" t="n">
        <v>1.4</v>
      </c>
      <c r="E16" s="28" t="n">
        <v>2.1</v>
      </c>
      <c r="F16" s="28" t="n">
        <v>2.8</v>
      </c>
    </row>
    <row r="17" customFormat="false" ht="15" hidden="false" customHeight="false" outlineLevel="0" collapsed="false">
      <c r="C17" s="28" t="n">
        <v>0.75</v>
      </c>
      <c r="D17" s="28" t="n">
        <v>1.5</v>
      </c>
      <c r="E17" s="28" t="n">
        <v>2.25</v>
      </c>
      <c r="F17" s="28" t="n">
        <v>3</v>
      </c>
    </row>
    <row r="18" customFormat="false" ht="15" hidden="false" customHeight="false" outlineLevel="0" collapsed="false">
      <c r="C18" s="28" t="n">
        <v>0.8</v>
      </c>
      <c r="D18" s="28" t="n">
        <v>1.6</v>
      </c>
      <c r="E18" s="28" t="n">
        <v>2.4</v>
      </c>
      <c r="F18" s="28" t="n">
        <v>3.2</v>
      </c>
    </row>
    <row r="19" customFormat="false" ht="15" hidden="false" customHeight="false" outlineLevel="0" collapsed="false">
      <c r="C19" s="28" t="n">
        <v>0.85</v>
      </c>
      <c r="D19" s="28" t="n">
        <v>1.7</v>
      </c>
      <c r="E19" s="28" t="n">
        <v>2.55</v>
      </c>
      <c r="F19" s="28" t="n">
        <v>3.4</v>
      </c>
    </row>
    <row r="20" customFormat="false" ht="15" hidden="false" customHeight="false" outlineLevel="0" collapsed="false">
      <c r="C20" s="28" t="n">
        <v>0.9</v>
      </c>
      <c r="D20" s="28" t="n">
        <v>1.8</v>
      </c>
      <c r="E20" s="28" t="n">
        <v>2.7</v>
      </c>
      <c r="F20" s="28" t="n">
        <v>3.6</v>
      </c>
    </row>
    <row r="21" customFormat="false" ht="15" hidden="false" customHeight="false" outlineLevel="0" collapsed="false">
      <c r="C21" s="28" t="n">
        <v>0.95</v>
      </c>
      <c r="D21" s="28" t="n">
        <v>1.9</v>
      </c>
      <c r="E21" s="28" t="n">
        <v>2.85</v>
      </c>
      <c r="F21" s="28" t="n">
        <v>3.8</v>
      </c>
    </row>
    <row r="22" customFormat="false" ht="15" hidden="false" customHeight="false" outlineLevel="0" collapsed="false">
      <c r="C22" s="28" t="n">
        <v>1</v>
      </c>
      <c r="D22" s="28" t="n">
        <v>2</v>
      </c>
      <c r="E22" s="28" t="n">
        <v>3</v>
      </c>
      <c r="F22" s="28" t="n">
        <v>4</v>
      </c>
    </row>
    <row r="23" customFormat="false" ht="15" hidden="false" customHeight="false" outlineLevel="0" collapsed="false">
      <c r="C23" s="28" t="n">
        <v>1.05</v>
      </c>
      <c r="D23" s="28" t="n">
        <v>2.1</v>
      </c>
      <c r="E23" s="28" t="n">
        <v>3.15</v>
      </c>
      <c r="F23" s="28" t="n">
        <v>4.2</v>
      </c>
    </row>
    <row r="24" customFormat="false" ht="15" hidden="false" customHeight="false" outlineLevel="0" collapsed="false">
      <c r="C24" s="28" t="n">
        <v>1.1</v>
      </c>
      <c r="D24" s="28" t="n">
        <v>2.2</v>
      </c>
      <c r="E24" s="28" t="n">
        <v>3.3</v>
      </c>
      <c r="F24" s="28" t="n">
        <v>4.4</v>
      </c>
    </row>
    <row r="25" customFormat="false" ht="15" hidden="false" customHeight="false" outlineLevel="0" collapsed="false">
      <c r="C25" s="28" t="n">
        <v>1.15</v>
      </c>
      <c r="D25" s="28" t="n">
        <v>2.3</v>
      </c>
      <c r="E25" s="28" t="n">
        <v>3.45</v>
      </c>
      <c r="F25" s="28" t="n">
        <v>4.6</v>
      </c>
    </row>
    <row r="26" customFormat="false" ht="15" hidden="false" customHeight="false" outlineLevel="0" collapsed="false">
      <c r="C26" s="28" t="n">
        <v>1.2</v>
      </c>
      <c r="D26" s="28" t="n">
        <v>2.4</v>
      </c>
      <c r="E26" s="28" t="n">
        <v>3.6</v>
      </c>
      <c r="F26" s="28" t="n">
        <v>4.8</v>
      </c>
    </row>
    <row r="27" customFormat="false" ht="15" hidden="false" customHeight="false" outlineLevel="0" collapsed="false">
      <c r="C27" s="28" t="n">
        <v>1.25</v>
      </c>
      <c r="D27" s="28" t="n">
        <v>2.5</v>
      </c>
      <c r="E27" s="28" t="n">
        <v>3.75</v>
      </c>
      <c r="F27" s="28" t="n">
        <v>5</v>
      </c>
    </row>
    <row r="28" customFormat="false" ht="15" hidden="false" customHeight="false" outlineLevel="0" collapsed="false">
      <c r="C28" s="28" t="n">
        <v>1.3</v>
      </c>
      <c r="D28" s="28" t="n">
        <v>2.6</v>
      </c>
      <c r="E28" s="28" t="n">
        <v>3.9</v>
      </c>
      <c r="F28" s="28" t="n">
        <v>5.2</v>
      </c>
    </row>
    <row r="29" customFormat="false" ht="15" hidden="false" customHeight="false" outlineLevel="0" collapsed="false">
      <c r="C29" s="28" t="n">
        <v>1.35</v>
      </c>
      <c r="D29" s="28" t="n">
        <v>2.7</v>
      </c>
      <c r="E29" s="28" t="n">
        <v>4.05</v>
      </c>
      <c r="F29" s="28" t="n">
        <v>5.4</v>
      </c>
    </row>
    <row r="30" customFormat="false" ht="15" hidden="false" customHeight="false" outlineLevel="0" collapsed="false">
      <c r="C30" s="28" t="n">
        <v>1.4</v>
      </c>
      <c r="D30" s="28" t="n">
        <v>2.8</v>
      </c>
      <c r="E30" s="28" t="n">
        <v>4.2</v>
      </c>
      <c r="F30" s="28" t="n">
        <v>5.6</v>
      </c>
    </row>
    <row r="31" customFormat="false" ht="15" hidden="false" customHeight="false" outlineLevel="0" collapsed="false">
      <c r="C31" s="28" t="n">
        <v>1.45</v>
      </c>
      <c r="D31" s="28" t="n">
        <v>2.9</v>
      </c>
      <c r="E31" s="28" t="n">
        <v>4.35</v>
      </c>
      <c r="F31" s="28" t="n">
        <v>5.8</v>
      </c>
    </row>
    <row r="32" customFormat="false" ht="15" hidden="false" customHeight="false" outlineLevel="0" collapsed="false">
      <c r="C32" s="28" t="n">
        <v>1.5</v>
      </c>
      <c r="D32" s="28" t="n">
        <v>3</v>
      </c>
      <c r="E32" s="28" t="n">
        <v>4.5</v>
      </c>
      <c r="F32" s="28" t="n">
        <v>6</v>
      </c>
    </row>
    <row r="33" customFormat="false" ht="15" hidden="false" customHeight="false" outlineLevel="0" collapsed="false">
      <c r="C33" s="28" t="n">
        <v>1.55</v>
      </c>
      <c r="D33" s="28" t="n">
        <v>3.1</v>
      </c>
      <c r="E33" s="28" t="n">
        <v>4.65</v>
      </c>
      <c r="F33" s="28" t="n">
        <v>6.2</v>
      </c>
    </row>
    <row r="34" customFormat="false" ht="15" hidden="false" customHeight="false" outlineLevel="0" collapsed="false">
      <c r="C34" s="28" t="n">
        <v>1.6</v>
      </c>
      <c r="D34" s="28" t="n">
        <v>3.2</v>
      </c>
      <c r="E34" s="28" t="n">
        <v>4.8</v>
      </c>
      <c r="F34" s="28" t="n">
        <v>6.4</v>
      </c>
    </row>
    <row r="35" customFormat="false" ht="15" hidden="false" customHeight="false" outlineLevel="0" collapsed="false">
      <c r="C35" s="28" t="n">
        <v>1.65</v>
      </c>
      <c r="D35" s="28" t="n">
        <v>3.3</v>
      </c>
      <c r="E35" s="28" t="n">
        <v>4.95</v>
      </c>
      <c r="F35" s="28" t="n">
        <v>6.6</v>
      </c>
    </row>
    <row r="36" customFormat="false" ht="15" hidden="false" customHeight="false" outlineLevel="0" collapsed="false">
      <c r="C36" s="28" t="n">
        <v>1.7</v>
      </c>
      <c r="D36" s="28" t="n">
        <v>3.4</v>
      </c>
      <c r="E36" s="28" t="n">
        <v>5.1</v>
      </c>
      <c r="F36" s="28" t="n">
        <v>6.8</v>
      </c>
    </row>
    <row r="37" customFormat="false" ht="15" hidden="false" customHeight="false" outlineLevel="0" collapsed="false">
      <c r="C37" s="28" t="n">
        <v>1.75</v>
      </c>
      <c r="D37" s="28" t="n">
        <v>3.5</v>
      </c>
      <c r="E37" s="28" t="n">
        <v>5.25</v>
      </c>
      <c r="F37" s="28" t="n">
        <v>7</v>
      </c>
    </row>
    <row r="38" customFormat="false" ht="15" hidden="false" customHeight="false" outlineLevel="0" collapsed="false">
      <c r="C38" s="28" t="n">
        <v>1.8</v>
      </c>
      <c r="D38" s="28" t="n">
        <v>3.6</v>
      </c>
      <c r="E38" s="28" t="n">
        <v>5.4</v>
      </c>
      <c r="F38" s="28" t="n">
        <v>7.2</v>
      </c>
    </row>
    <row r="39" customFormat="false" ht="15" hidden="false" customHeight="false" outlineLevel="0" collapsed="false">
      <c r="C39" s="28" t="n">
        <v>1.85</v>
      </c>
      <c r="D39" s="28" t="n">
        <v>3.7</v>
      </c>
      <c r="E39" s="28" t="n">
        <v>5.55</v>
      </c>
      <c r="F39" s="28" t="n">
        <v>7.4</v>
      </c>
    </row>
    <row r="40" customFormat="false" ht="15" hidden="false" customHeight="false" outlineLevel="0" collapsed="false">
      <c r="C40" s="28" t="n">
        <v>1.9</v>
      </c>
      <c r="D40" s="28" t="n">
        <v>3.8</v>
      </c>
      <c r="E40" s="28" t="n">
        <v>5.7</v>
      </c>
      <c r="F40" s="28" t="n">
        <v>7.6</v>
      </c>
    </row>
    <row r="41" customFormat="false" ht="15" hidden="false" customHeight="false" outlineLevel="0" collapsed="false">
      <c r="C41" s="28" t="n">
        <v>1.95</v>
      </c>
      <c r="D41" s="28" t="n">
        <v>3.9</v>
      </c>
      <c r="E41" s="28" t="n">
        <v>5.85</v>
      </c>
      <c r="F41" s="28" t="n">
        <v>7.8</v>
      </c>
    </row>
    <row r="42" customFormat="false" ht="15" hidden="false" customHeight="false" outlineLevel="0" collapsed="false">
      <c r="C42" s="28" t="n">
        <v>2</v>
      </c>
      <c r="D42" s="28" t="n">
        <v>4</v>
      </c>
      <c r="E42" s="28" t="n">
        <v>6</v>
      </c>
      <c r="F42" s="28" t="n">
        <v>8</v>
      </c>
    </row>
    <row r="43" customFormat="false" ht="15" hidden="false" customHeight="false" outlineLevel="0" collapsed="false">
      <c r="C43" s="28" t="n">
        <v>2.05</v>
      </c>
      <c r="D43" s="28" t="n">
        <v>4.1</v>
      </c>
      <c r="E43" s="28" t="n">
        <v>6.15</v>
      </c>
      <c r="F43" s="28" t="n">
        <v>8.2</v>
      </c>
    </row>
    <row r="44" customFormat="false" ht="15" hidden="false" customHeight="false" outlineLevel="0" collapsed="false">
      <c r="C44" s="28" t="n">
        <v>2.1</v>
      </c>
      <c r="D44" s="28" t="n">
        <v>4.2</v>
      </c>
      <c r="E44" s="28" t="n">
        <v>6.3</v>
      </c>
      <c r="F44" s="28" t="n">
        <v>8.4</v>
      </c>
    </row>
    <row r="45" customFormat="false" ht="15" hidden="false" customHeight="false" outlineLevel="0" collapsed="false">
      <c r="C45" s="28" t="n">
        <v>2.15</v>
      </c>
      <c r="D45" s="28" t="n">
        <v>4.3</v>
      </c>
      <c r="E45" s="28" t="n">
        <v>6.45</v>
      </c>
      <c r="F45" s="28" t="n">
        <v>8.6</v>
      </c>
    </row>
    <row r="46" customFormat="false" ht="15" hidden="false" customHeight="false" outlineLevel="0" collapsed="false">
      <c r="C46" s="28" t="n">
        <v>2.2</v>
      </c>
      <c r="D46" s="28" t="n">
        <v>4.4</v>
      </c>
      <c r="E46" s="28" t="n">
        <v>6.6</v>
      </c>
      <c r="F46" s="28" t="n">
        <v>8.8</v>
      </c>
    </row>
    <row r="47" customFormat="false" ht="15" hidden="false" customHeight="false" outlineLevel="0" collapsed="false">
      <c r="C47" s="28" t="n">
        <v>2.25</v>
      </c>
      <c r="D47" s="28" t="n">
        <v>4.5</v>
      </c>
      <c r="E47" s="28" t="n">
        <v>6.75</v>
      </c>
      <c r="F47" s="28" t="n">
        <v>9</v>
      </c>
    </row>
    <row r="48" customFormat="false" ht="15" hidden="false" customHeight="false" outlineLevel="0" collapsed="false">
      <c r="C48" s="28" t="n">
        <v>2.3</v>
      </c>
      <c r="D48" s="28" t="n">
        <v>4.6</v>
      </c>
      <c r="E48" s="28" t="n">
        <v>6.9</v>
      </c>
      <c r="F48" s="28" t="n">
        <v>9.2</v>
      </c>
    </row>
    <row r="49" customFormat="false" ht="15" hidden="false" customHeight="false" outlineLevel="0" collapsed="false">
      <c r="C49" s="28" t="n">
        <v>2.35</v>
      </c>
      <c r="D49" s="28" t="n">
        <v>4.7</v>
      </c>
      <c r="E49" s="28" t="n">
        <v>7.05</v>
      </c>
      <c r="F49" s="28" t="n">
        <v>9.4</v>
      </c>
    </row>
    <row r="50" customFormat="false" ht="15" hidden="false" customHeight="false" outlineLevel="0" collapsed="false">
      <c r="C50" s="28" t="n">
        <v>2.4</v>
      </c>
      <c r="D50" s="28" t="n">
        <v>4.8</v>
      </c>
      <c r="E50" s="28" t="n">
        <v>7.2</v>
      </c>
      <c r="F50" s="28" t="n">
        <v>9.6</v>
      </c>
    </row>
    <row r="51" customFormat="false" ht="15" hidden="false" customHeight="false" outlineLevel="0" collapsed="false">
      <c r="C51" s="28" t="n">
        <v>2.45</v>
      </c>
      <c r="D51" s="28" t="n">
        <v>4.9</v>
      </c>
      <c r="E51" s="28" t="n">
        <v>7.35</v>
      </c>
      <c r="F51" s="28" t="n">
        <v>9.8</v>
      </c>
    </row>
    <row r="52" customFormat="false" ht="15" hidden="false" customHeight="false" outlineLevel="0" collapsed="false">
      <c r="C52" s="28" t="n">
        <v>2.5</v>
      </c>
      <c r="D52" s="28" t="n">
        <v>5</v>
      </c>
      <c r="E52" s="28" t="n">
        <v>7.5</v>
      </c>
      <c r="F52" s="28" t="n">
        <v>10</v>
      </c>
    </row>
    <row r="53" customFormat="false" ht="15" hidden="false" customHeight="false" outlineLevel="0" collapsed="false">
      <c r="C53" s="28" t="n">
        <v>2.55</v>
      </c>
      <c r="D53" s="28" t="n">
        <v>5.1</v>
      </c>
      <c r="E53" s="28" t="n">
        <v>7.65</v>
      </c>
      <c r="F53" s="28" t="n">
        <v>10.2</v>
      </c>
    </row>
    <row r="54" customFormat="false" ht="15" hidden="false" customHeight="false" outlineLevel="0" collapsed="false">
      <c r="C54" s="28" t="n">
        <v>2.6</v>
      </c>
      <c r="D54" s="28" t="n">
        <v>5.2</v>
      </c>
      <c r="E54" s="28" t="n">
        <v>7.8</v>
      </c>
      <c r="F54" s="28" t="n">
        <v>10.4</v>
      </c>
    </row>
    <row r="55" customFormat="false" ht="15" hidden="false" customHeight="false" outlineLevel="0" collapsed="false">
      <c r="C55" s="28" t="n">
        <v>2.65</v>
      </c>
      <c r="D55" s="28" t="n">
        <v>5.3</v>
      </c>
      <c r="E55" s="28" t="n">
        <v>7.95</v>
      </c>
      <c r="F55" s="28" t="n">
        <v>10.6</v>
      </c>
    </row>
    <row r="56" customFormat="false" ht="15" hidden="false" customHeight="false" outlineLevel="0" collapsed="false">
      <c r="C56" s="28" t="n">
        <v>2.7</v>
      </c>
      <c r="D56" s="28" t="n">
        <v>5.4</v>
      </c>
      <c r="E56" s="28" t="n">
        <v>8.1</v>
      </c>
      <c r="F56" s="28" t="n">
        <v>10.8</v>
      </c>
    </row>
    <row r="57" customFormat="false" ht="15" hidden="false" customHeight="false" outlineLevel="0" collapsed="false">
      <c r="C57" s="28" t="n">
        <v>2.75</v>
      </c>
      <c r="D57" s="28" t="n">
        <v>5.5</v>
      </c>
      <c r="E57" s="28" t="n">
        <v>8.25</v>
      </c>
      <c r="F57" s="28" t="n">
        <v>11</v>
      </c>
    </row>
    <row r="58" customFormat="false" ht="15" hidden="false" customHeight="false" outlineLevel="0" collapsed="false">
      <c r="C58" s="28" t="n">
        <v>2.8</v>
      </c>
      <c r="D58" s="28" t="n">
        <v>5.6</v>
      </c>
      <c r="E58" s="28" t="n">
        <v>8.4</v>
      </c>
      <c r="F58" s="28" t="n">
        <v>11.2</v>
      </c>
    </row>
    <row r="59" customFormat="false" ht="15" hidden="false" customHeight="false" outlineLevel="0" collapsed="false">
      <c r="C59" s="28" t="n">
        <v>2.85</v>
      </c>
      <c r="D59" s="28" t="n">
        <v>5.7</v>
      </c>
      <c r="E59" s="28" t="n">
        <v>8.55</v>
      </c>
      <c r="F59" s="28" t="n">
        <v>11.4</v>
      </c>
    </row>
    <row r="60" customFormat="false" ht="15" hidden="false" customHeight="false" outlineLevel="0" collapsed="false">
      <c r="C60" s="28" t="n">
        <v>2.9</v>
      </c>
      <c r="D60" s="28" t="n">
        <v>5.8</v>
      </c>
      <c r="E60" s="28" t="n">
        <v>8.7</v>
      </c>
      <c r="F60" s="28" t="n">
        <v>11.6</v>
      </c>
    </row>
    <row r="61" customFormat="false" ht="15" hidden="false" customHeight="false" outlineLevel="0" collapsed="false">
      <c r="C61" s="28" t="n">
        <v>2.95</v>
      </c>
      <c r="D61" s="28" t="n">
        <v>5.9</v>
      </c>
      <c r="E61" s="28" t="n">
        <v>8.85</v>
      </c>
      <c r="F61" s="28" t="n">
        <v>11.8</v>
      </c>
    </row>
    <row r="62" customFormat="false" ht="15" hidden="false" customHeight="false" outlineLevel="0" collapsed="false">
      <c r="C62" s="28" t="n">
        <v>3</v>
      </c>
      <c r="D62" s="28" t="n">
        <v>6</v>
      </c>
      <c r="E62" s="28" t="n">
        <v>9</v>
      </c>
      <c r="F62" s="28" t="n">
        <v>12</v>
      </c>
    </row>
    <row r="63" customFormat="false" ht="15" hidden="false" customHeight="false" outlineLevel="0" collapsed="false">
      <c r="C63" s="28" t="n">
        <v>3.05</v>
      </c>
      <c r="D63" s="28" t="n">
        <v>6.1</v>
      </c>
      <c r="E63" s="28" t="n">
        <v>9.15</v>
      </c>
      <c r="F63" s="28" t="n">
        <v>12.2</v>
      </c>
    </row>
    <row r="64" customFormat="false" ht="15" hidden="false" customHeight="false" outlineLevel="0" collapsed="false">
      <c r="C64" s="28" t="n">
        <v>3.1</v>
      </c>
      <c r="D64" s="28" t="n">
        <v>6.2</v>
      </c>
      <c r="E64" s="28" t="n">
        <v>9.3</v>
      </c>
      <c r="F64" s="28" t="n">
        <v>12.4</v>
      </c>
    </row>
    <row r="65" customFormat="false" ht="15" hidden="false" customHeight="false" outlineLevel="0" collapsed="false">
      <c r="C65" s="28" t="n">
        <v>3.15</v>
      </c>
      <c r="D65" s="28" t="n">
        <v>6.3</v>
      </c>
      <c r="E65" s="28" t="n">
        <v>9.45</v>
      </c>
      <c r="F65" s="28" t="n">
        <v>12.6</v>
      </c>
    </row>
    <row r="66" customFormat="false" ht="15" hidden="false" customHeight="false" outlineLevel="0" collapsed="false">
      <c r="C66" s="28" t="n">
        <v>3.2</v>
      </c>
      <c r="D66" s="28" t="n">
        <v>6.4</v>
      </c>
      <c r="E66" s="28" t="n">
        <v>9.6</v>
      </c>
      <c r="F66" s="28" t="n">
        <v>12.8</v>
      </c>
    </row>
    <row r="67" customFormat="false" ht="15" hidden="false" customHeight="false" outlineLevel="0" collapsed="false">
      <c r="C67" s="28" t="n">
        <v>3.25</v>
      </c>
      <c r="D67" s="28" t="n">
        <v>6.5</v>
      </c>
      <c r="E67" s="28" t="n">
        <v>9.75</v>
      </c>
      <c r="F67" s="28" t="n">
        <v>13</v>
      </c>
    </row>
    <row r="68" customFormat="false" ht="15" hidden="false" customHeight="false" outlineLevel="0" collapsed="false">
      <c r="C68" s="28" t="n">
        <v>3.3</v>
      </c>
      <c r="D68" s="28" t="n">
        <v>6.6</v>
      </c>
      <c r="E68" s="28" t="n">
        <v>9.9</v>
      </c>
      <c r="F68" s="28" t="n">
        <v>13.2</v>
      </c>
    </row>
    <row r="69" customFormat="false" ht="15" hidden="false" customHeight="false" outlineLevel="0" collapsed="false">
      <c r="C69" s="28" t="n">
        <v>3.35</v>
      </c>
      <c r="D69" s="28" t="n">
        <v>6.7</v>
      </c>
      <c r="E69" s="28" t="n">
        <v>10.05</v>
      </c>
      <c r="F69" s="28" t="n">
        <v>13.4</v>
      </c>
    </row>
    <row r="70" customFormat="false" ht="15" hidden="false" customHeight="false" outlineLevel="0" collapsed="false">
      <c r="C70" s="28" t="n">
        <v>3.4</v>
      </c>
      <c r="D70" s="28" t="n">
        <v>6.8</v>
      </c>
      <c r="E70" s="28" t="n">
        <v>10.2</v>
      </c>
      <c r="F70" s="28" t="n">
        <v>13.6</v>
      </c>
    </row>
    <row r="71" customFormat="false" ht="15" hidden="false" customHeight="false" outlineLevel="0" collapsed="false">
      <c r="C71" s="28" t="n">
        <v>3.45</v>
      </c>
      <c r="D71" s="28" t="n">
        <v>6.9</v>
      </c>
      <c r="E71" s="28" t="n">
        <v>10.35</v>
      </c>
      <c r="F71" s="28" t="n">
        <v>13.8</v>
      </c>
    </row>
    <row r="72" customFormat="false" ht="15" hidden="false" customHeight="false" outlineLevel="0" collapsed="false">
      <c r="C72" s="28" t="n">
        <v>3.5</v>
      </c>
      <c r="D72" s="28" t="n">
        <v>7</v>
      </c>
      <c r="E72" s="28" t="n">
        <v>10.5</v>
      </c>
      <c r="F72" s="28" t="n">
        <v>14</v>
      </c>
    </row>
  </sheetData>
  <sheetProtection sheet="false"/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Christina</cp:lastModifiedBy>
  <cp:lastPrinted>2013-10-30T14:14:30Z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