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package.relationships+xml" PartName="/xl/drawings/_rels/drawing3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package.relationships+xml" PartName="/xl/worksheets/_rels/sheet3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I-Träger" sheetId="4" state="visible" r:id="rId5"/>
  </sheets>
  <definedNames>
    <definedName function="false" hidden="false" name="Auflast" vbProcedure="false">Ergebnisse!$G$7</definedName>
    <definedName function="false" hidden="false" name="Biegesp" vbProcedure="false">Ergebnisse!$G$19</definedName>
    <definedName function="false" hidden="false" name="breite" vbProcedure="false">'Eingabe QS'!$G$7</definedName>
    <definedName function="false" hidden="false" name="dichte" vbProcedure="false">'Eingabe QS'!$G$10</definedName>
    <definedName function="false" hidden="false" name="Egewicht" vbProcedure="false">'I-Träger'!$C$9</definedName>
    <definedName function="false" hidden="false" name="Einzellast1" vbProcedure="false">Ergebnisse!$G$9</definedName>
    <definedName function="false" hidden="false" name="Einzellast2" vbProcedure="false">Ergebnisse!$G$11</definedName>
    <definedName function="false" hidden="false" name="Ergebnis" vbProcedure="false">Ergebnisse!$B$17:$H$21</definedName>
    <definedName function="false" hidden="false" name="Ergebnisse" vbProcedure="false">'Eingabe QS'!$B$15:$H$19</definedName>
    <definedName function="false" hidden="false" name="fdicke" vbProcedure="false">'Eingabe QS'!$G$9</definedName>
    <definedName function="false" hidden="false" name="Flächeq" vbProcedure="false">'I-Träger'!$C$3</definedName>
    <definedName function="false" hidden="false" name="Ftmoment" vbProcedure="false">'I-Träger'!$C$4</definedName>
    <definedName function="false" hidden="false" name="Gleichlast" vbProcedure="false">Ergebnisse!$G$8</definedName>
    <definedName function="false" hidden="false" name="höhe" vbProcedure="false">'Eingabe QS'!$G$6</definedName>
    <definedName function="false" hidden="false" name="L" vbProcedure="false">Ergebnisse!$G$6</definedName>
    <definedName function="false" hidden="false" name="LängeTD" vbProcedure="false">'I-Träger'!$C$5:$C$8</definedName>
    <definedName function="false" hidden="false" name="MaxMoment" vbProcedure="false">Momente!$C$17</definedName>
    <definedName function="false" hidden="false" name="Mdmax" vbProcedure="false">Momente!$C$20</definedName>
    <definedName function="false" hidden="false" name="Nutzereingabe" vbProcedure="false">Ergebnisse!$B$5:$H$13</definedName>
    <definedName function="false" hidden="false" name="Nutzereingaben" vbProcedure="false">'Eingabe QS'!$B$5:$H$11</definedName>
    <definedName function="false" hidden="false" name="Position1" vbProcedure="false">Ergebnisse!$G$10</definedName>
    <definedName function="false" hidden="false" name="Position2" vbProcedure="false">Ergebnisse!$G$12</definedName>
    <definedName function="false" hidden="false" name="sdicke" vbProcedure="false">'Eingabe QS'!$G$8</definedName>
    <definedName function="false" hidden="false" name="x" vbProcedure="false">OFFSET(Momente!$A$51,,,Momente!$B$9)</definedName>
    <definedName function="false" hidden="false" name="xmax" vbProcedure="false">Momente!$C$18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<sst xmlns="http://schemas.openxmlformats.org/spreadsheetml/2006/main" count="101" uniqueCount="75">
  <si>
    <t>Einfache statische Berechnung eines Einfeldträgers</t>
  </si>
  <si>
    <t>Bitte geben Sie folgende Werte ein:</t>
  </si>
  <si>
    <t>Gesamtlänge des Einfeldträgers</t>
  </si>
  <si>
    <t>L=</t>
  </si>
  <si>
    <t>[m]</t>
  </si>
  <si>
    <t> 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</si>
  <si>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</si>
  <si>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</si>
  <si>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Gleichlast (Eigengewicht+Auflast)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</si>
  <si>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</si>
  <si>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</si>
  <si>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</si>
  <si>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</si>
  <si>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</si>
  <si>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</si>
  <si>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</si>
  <si>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</si>
  <si>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</si>
  <si>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Ergebnisse: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</si>
  <si>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</si>
  <si>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</si>
  <si>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</si>
  <si>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</si>
  <si>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</si>
  <si>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</si>
  <si>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</si>
  <si>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</si>
  <si>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Diagramm: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</si>
  <si>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</si>
  <si>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</si>
  <si>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</si>
  <si>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</si>
  <si>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</si>
  <si>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</si>
  <si>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</si>
  <si>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</si>
  <si>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</si>
  <si>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</si>
  <si>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Dichte des Materials</t>
  </si>
  <si>
    <t>γ=</t>
  </si>
  <si>
    <t>[kg/m³]</t>
  </si>
  <si>
    <t>Ergebnis:</t>
  </si>
  <si>
    <t>Fläche des Querschnitts</t>
  </si>
  <si>
    <t>A=</t>
  </si>
  <si>
    <t>[cm²]</t>
  </si>
  <si>
    <t>Flächenträgheitsmoment um y-y</t>
  </si>
  <si>
    <r>
      <t>l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</si>
  <si>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</si>
  <si>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</si>
  <si>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</si>
  <si>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Querschnitt:</t>
  </si>
  <si>
    <t>Angaben:</t>
  </si>
  <si>
    <t>Brückenlänge:</t>
  </si>
  <si>
    <t>Position1:</t>
  </si>
  <si>
    <t>Einzellast1:</t>
  </si>
  <si>
    <t>Position2:</t>
  </si>
  <si>
    <t>Einzellast2:</t>
  </si>
  <si>
    <t>Gleichlast:</t>
  </si>
  <si>
    <t>Querschnittsfläche:</t>
  </si>
  <si>
    <r>
      <t>M</t>
    </r>
    <r>
      <rPr>
        <vertAlign val="subscript"/>
        <sz val="11"/>
        <color rgb="FF000000"/>
        <rFont val="Calibri"/>
        <family val="2"/>
        <charset val="1"/>
      </rPr>
      <t>gesmax</t>
    </r>
    <r>
      <rPr>
        <sz val="11"/>
        <color rgb="FF000000"/>
        <rFont val="Calibri"/>
        <family val="2"/>
        <charset val="1"/>
      </rPr>
      <t>=</t>
    </r>
  </si>
  <si>
    <r>
      <t>x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</si>
  <si>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r>
      <t>M</t>
    </r>
    <r>
      <rPr>
        <vertAlign val="subscript"/>
        <sz val="11"/>
        <color rgb="FF000000"/>
        <rFont val="Calibri"/>
        <family val="2"/>
        <charset val="1"/>
      </rPr>
      <t>dmax</t>
    </r>
    <r>
      <rPr>
        <sz val="11"/>
        <color rgb="FF000000"/>
        <rFont val="Calibri"/>
        <family val="2"/>
        <charset val="1"/>
      </rPr>
      <t>=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</si>
  <si>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z1max</t>
    </r>
    <r>
      <rPr>
        <sz val="11"/>
        <color rgb="FF000000"/>
        <rFont val="Calibri"/>
        <family val="2"/>
        <charset val="1"/>
      </rPr>
      <t>=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</si>
  <si>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z2max</t>
    </r>
    <r>
      <rPr>
        <sz val="11"/>
        <color rgb="FF000000"/>
        <rFont val="Calibri"/>
        <family val="2"/>
        <charset val="1"/>
      </rPr>
      <t>=</t>
    </r>
  </si>
  <si>
    <t>x</t>
  </si>
  <si>
    <t>x/L</t>
  </si>
  <si>
    <t>(L-x)/L</t>
  </si>
  <si>
    <t>Md</t>
  </si>
  <si>
    <t>Mz1</t>
  </si>
  <si>
    <t>Mz2</t>
  </si>
  <si>
    <t>Mges</t>
  </si>
  <si>
    <t>Fläche des Querschnittes:</t>
  </si>
  <si>
    <t>Flächenträgheitsmoment:</t>
  </si>
  <si>
    <t>Längen: </t>
  </si>
  <si>
    <t>Eigengewicht: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</si>
</sst>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#,##0.00"/>
    <numFmt numFmtId="167" formatCode="#,##0.0000"/>
    <numFmt numFmtId="168" formatCode="#,##0.0"/>
    <numFmt numFmtId="169" formatCode="###,##0.0"/>
    <numFmt numFmtId="170" formatCode="0.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20"/>
      <color rgb="FFFF0000"/>
      <name val="Calibri"/>
      <family val="2"/>
      <charset val="1"/>
    </font>
    <font>
      <sz val="10"/>
      <color rgb="FF000000"/>
      <name val="Calibri"/>
      <family val="2"/>
    </font>
    <font>
      <sz val="18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9CDE5"/>
        <bgColor rgb="FF99CCFF"/>
      </patternFill>
    </fill>
    <fill>
      <patternFill patternType="solid">
        <fgColor rgb="FFDCE6F2"/>
        <bgColor rgb="FFD7E4BD"/>
      </patternFill>
    </fill>
    <fill>
      <patternFill patternType="solid">
        <fgColor rgb="FFD7E4BD"/>
        <bgColor rgb="FFDDD9C3"/>
      </patternFill>
    </fill>
    <fill>
      <patternFill patternType="solid">
        <fgColor rgb="FFDDD9C3"/>
        <bgColor rgb="FFD7E4BD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3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4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4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left" vertical="center" textRotation="0" wrapText="false" indent="1" shrinkToFit="false"/>
      <protection locked="false" hidden="false"/>
    </xf>
    <xf numFmtId="165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3" borderId="7" xfId="0" applyFont="false" applyBorder="true" applyAlignment="true" applyProtection="true">
      <alignment horizontal="left" vertical="center" textRotation="0" wrapText="false" indent="1" shrinkToFit="false"/>
      <protection locked="false" hidden="false"/>
    </xf>
    <xf numFmtId="164" fontId="0" fillId="3" borderId="8" xfId="0" applyFont="false" applyBorder="true" applyAlignment="true" applyProtection="true">
      <alignment horizontal="left" vertical="center" textRotation="0" wrapText="false" indent="1" shrinkToFit="false"/>
      <protection locked="false" hidden="false"/>
    </xf>
    <xf numFmtId="164" fontId="0" fillId="3" borderId="8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9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3" borderId="8" xfId="0" applyFont="fals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2" borderId="0" xfId="0" applyFont="fals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2" borderId="0" xfId="0" applyFont="false" applyBorder="false" applyAlignment="true" applyProtection="true">
      <alignment horizontal="left" vertical="bottom" textRotation="0" wrapText="false" indent="1" shrinkToFit="false"/>
      <protection locked="false" hidden="false"/>
    </xf>
    <xf numFmtId="164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12" fillId="5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9" fontId="0" fillId="0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12" fillId="5" borderId="8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2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2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7" fontId="12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5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7" fontId="12" fillId="5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8" fontId="12" fillId="5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9C3"/>
      <rgbColor rgb="FF878787"/>
      <rgbColor rgb="FF9999FF"/>
      <rgbColor rgb="FFBE4B48"/>
      <rgbColor rgb="FFFFFFCC"/>
      <rgbColor rgb="FFDCE6F2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4A7EBB"/>
      <rgbColor rgb="FF46AAC4"/>
      <rgbColor rgb="FF98B855"/>
      <rgbColor rgb="FFFFCC00"/>
      <rgbColor rgb="FFFF99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604A7B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momente!$D$50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xVal>
            <c:numRef>
              <c:f>momente!$A$51:$A$121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momente!$D$51:$D$121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98907.2880000001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84812.9994600001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64619.4281600002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26787.3905000004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momente!$E$50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xVal>
            <c:numRef>
              <c:f>momente!$A$51:$A$121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momente!$E$51:$E$121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momente!$F$50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xVal>
            <c:numRef>
              <c:f>momente!$A$51:$A$121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momente!$F$51:$F$121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momente!$G$50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xVal>
            <c:numRef>
              <c:f>momente!$B$23:$B$298</c:f>
              <c:numCache>
                <c:formatCode>General</c:formatCode>
                <c:ptCount val="2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</c:numCache>
            </c:numRef>
          </c:xVal>
          <c:yVal>
            <c:numRef>
              <c:f>momente!$H$18:$H$298</c:f>
              <c:numCache>
                <c:formatCode>General</c:formatCode>
                <c:ptCount val="281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>0</c:v>
                </c:pt>
                <c:pt idx="34">
                  <c:v>0.2</c:v>
                </c:pt>
                <c:pt idx="35">
                  <c:v>0.4</c:v>
                </c:pt>
                <c:pt idx="36">
                  <c:v>0.6</c:v>
                </c:pt>
                <c:pt idx="37">
                  <c:v>0.8</c:v>
                </c:pt>
                <c:pt idx="38">
                  <c:v>1</c:v>
                </c:pt>
                <c:pt idx="39">
                  <c:v>1.2</c:v>
                </c:pt>
                <c:pt idx="40">
                  <c:v>1.4</c:v>
                </c:pt>
                <c:pt idx="41">
                  <c:v>1.6</c:v>
                </c:pt>
                <c:pt idx="42">
                  <c:v>1.8</c:v>
                </c:pt>
                <c:pt idx="43">
                  <c:v>2</c:v>
                </c:pt>
                <c:pt idx="44">
                  <c:v>2.2</c:v>
                </c:pt>
                <c:pt idx="45">
                  <c:v>2.4</c:v>
                </c:pt>
                <c:pt idx="46">
                  <c:v>2.6</c:v>
                </c:pt>
                <c:pt idx="47">
                  <c:v>2.8</c:v>
                </c:pt>
                <c:pt idx="48">
                  <c:v>3</c:v>
                </c:pt>
                <c:pt idx="49">
                  <c:v>3.2</c:v>
                </c:pt>
                <c:pt idx="50">
                  <c:v>3.4</c:v>
                </c:pt>
                <c:pt idx="51">
                  <c:v>3.6</c:v>
                </c:pt>
                <c:pt idx="52">
                  <c:v>3.8</c:v>
                </c:pt>
                <c:pt idx="53">
                  <c:v>4</c:v>
                </c:pt>
                <c:pt idx="54">
                  <c:v>4.2</c:v>
                </c:pt>
                <c:pt idx="55">
                  <c:v>4.4</c:v>
                </c:pt>
                <c:pt idx="56">
                  <c:v>4.6</c:v>
                </c:pt>
                <c:pt idx="57">
                  <c:v>4.8</c:v>
                </c:pt>
                <c:pt idx="58">
                  <c:v>5</c:v>
                </c:pt>
                <c:pt idx="59">
                  <c:v>5.2</c:v>
                </c:pt>
                <c:pt idx="60">
                  <c:v>5.4</c:v>
                </c:pt>
                <c:pt idx="61">
                  <c:v>5.6</c:v>
                </c:pt>
                <c:pt idx="62">
                  <c:v>5.8</c:v>
                </c:pt>
                <c:pt idx="63">
                  <c:v>6</c:v>
                </c:pt>
                <c:pt idx="64">
                  <c:v>6.2</c:v>
                </c:pt>
                <c:pt idx="65">
                  <c:v>6.4</c:v>
                </c:pt>
                <c:pt idx="66">
                  <c:v>6.6</c:v>
                </c:pt>
                <c:pt idx="67">
                  <c:v>6.8</c:v>
                </c:pt>
                <c:pt idx="68">
                  <c:v>7</c:v>
                </c:pt>
                <c:pt idx="69">
                  <c:v>7.2</c:v>
                </c:pt>
                <c:pt idx="70">
                  <c:v>7.4</c:v>
                </c:pt>
                <c:pt idx="71">
                  <c:v>7.6</c:v>
                </c:pt>
                <c:pt idx="72">
                  <c:v>7.8</c:v>
                </c:pt>
                <c:pt idx="73">
                  <c:v>8</c:v>
                </c:pt>
                <c:pt idx="74">
                  <c:v>8.2</c:v>
                </c:pt>
                <c:pt idx="75">
                  <c:v>8.4</c:v>
                </c:pt>
                <c:pt idx="76">
                  <c:v>8.6</c:v>
                </c:pt>
                <c:pt idx="77">
                  <c:v>8.8</c:v>
                </c:pt>
                <c:pt idx="78">
                  <c:v>9</c:v>
                </c:pt>
                <c:pt idx="79">
                  <c:v>9.2</c:v>
                </c:pt>
                <c:pt idx="80">
                  <c:v>9.4</c:v>
                </c:pt>
                <c:pt idx="81">
                  <c:v>9.6</c:v>
                </c:pt>
                <c:pt idx="82">
                  <c:v>9.8</c:v>
                </c:pt>
                <c:pt idx="83">
                  <c:v>10</c:v>
                </c:pt>
                <c:pt idx="84">
                  <c:v>10.2</c:v>
                </c:pt>
                <c:pt idx="85">
                  <c:v>10.4</c:v>
                </c:pt>
                <c:pt idx="86">
                  <c:v>10.6</c:v>
                </c:pt>
                <c:pt idx="87">
                  <c:v>10.8</c:v>
                </c:pt>
                <c:pt idx="88">
                  <c:v>11</c:v>
                </c:pt>
                <c:pt idx="89">
                  <c:v>11.2</c:v>
                </c:pt>
                <c:pt idx="90">
                  <c:v>11.4</c:v>
                </c:pt>
                <c:pt idx="91">
                  <c:v>11.6</c:v>
                </c:pt>
                <c:pt idx="92">
                  <c:v>11.8</c:v>
                </c:pt>
                <c:pt idx="93">
                  <c:v>12</c:v>
                </c:pt>
                <c:pt idx="94">
                  <c:v>12.2</c:v>
                </c:pt>
                <c:pt idx="95">
                  <c:v>12.4</c:v>
                </c:pt>
                <c:pt idx="96">
                  <c:v>12.6</c:v>
                </c:pt>
                <c:pt idx="97">
                  <c:v>12.8</c:v>
                </c:pt>
                <c:pt idx="98">
                  <c:v>13</c:v>
                </c:pt>
                <c:pt idx="99">
                  <c:v>13.2</c:v>
                </c:pt>
                <c:pt idx="100">
                  <c:v>13.4</c:v>
                </c:pt>
                <c:pt idx="101">
                  <c:v>13.6</c:v>
                </c:pt>
                <c:pt idx="102">
                  <c:v>13.8</c:v>
                </c:pt>
                <c:pt idx="103">
                  <c:v>14</c:v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</c:numCache>
            </c:numRef>
          </c:yVal>
          <c:smooth val="0"/>
        </c:ser>
        <c:ser>
          <c:idx val="4"/>
          <c:order val="4"/>
          <c:tx>
            <c:strRef>
              <c:f>momente!$G$50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604a7b"/>
            </a:solidFill>
            <a:ln w="28440">
              <a:solidFill>
                <a:srgbClr val="604a7b"/>
              </a:solidFill>
              <a:round/>
            </a:ln>
          </c:spPr>
          <c:xVal>
            <c:numRef>
              <c:f>momente!$A$51:$A$121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momente!$G$51:$G$121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54644.5333571429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140466.984868572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98619.4281600003</c:v>
                </c:pt>
                <c:pt idx="57">
                  <c:v>92646.6789114288</c:v>
                </c:pt>
                <c:pt idx="58">
                  <c:v>86509.0841828575</c:v>
                </c:pt>
                <c:pt idx="59">
                  <c:v>80206.643974286</c:v>
                </c:pt>
                <c:pt idx="60">
                  <c:v>73739.3582857147</c:v>
                </c:pt>
                <c:pt idx="61">
                  <c:v>67107.2271171433</c:v>
                </c:pt>
                <c:pt idx="62">
                  <c:v>60310.2504685719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38930.2476428577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yVal>
          <c:smooth val="0"/>
        </c:ser>
        <c:axId val="29487513"/>
        <c:axId val="83653964"/>
      </c:scatterChart>
      <c:valAx>
        <c:axId val="29487513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3653964"/>
        <c:crosses val="autoZero"/>
      </c:valAx>
      <c:valAx>
        <c:axId val="83653964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9487513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momente!$D$50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xVal>
            <c:numRef>
              <c:f>momente!$A$51:$A$121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momente!$D$51:$D$121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98907.2880000001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84812.9994600001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64619.4281600002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26787.3905000004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momente!$E$50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xVal>
            <c:numRef>
              <c:f>momente!$A$51:$A$121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momente!$E$51:$E$121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momente!$F$50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xVal>
            <c:numRef>
              <c:f>momente!$A$51:$A$121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momente!$F$51:$F$121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momente!$G$50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xVal>
            <c:numRef>
              <c:f>momente!$B$23:$B$298</c:f>
              <c:numCache>
                <c:formatCode>General</c:formatCode>
                <c:ptCount val="2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</c:numCache>
            </c:numRef>
          </c:xVal>
          <c:yVal>
            <c:numRef>
              <c:f>momente!$H$18:$H$298</c:f>
              <c:numCache>
                <c:formatCode>General</c:formatCode>
                <c:ptCount val="281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>0</c:v>
                </c:pt>
                <c:pt idx="34">
                  <c:v>0.2</c:v>
                </c:pt>
                <c:pt idx="35">
                  <c:v>0.4</c:v>
                </c:pt>
                <c:pt idx="36">
                  <c:v>0.6</c:v>
                </c:pt>
                <c:pt idx="37">
                  <c:v>0.8</c:v>
                </c:pt>
                <c:pt idx="38">
                  <c:v>1</c:v>
                </c:pt>
                <c:pt idx="39">
                  <c:v>1.2</c:v>
                </c:pt>
                <c:pt idx="40">
                  <c:v>1.4</c:v>
                </c:pt>
                <c:pt idx="41">
                  <c:v>1.6</c:v>
                </c:pt>
                <c:pt idx="42">
                  <c:v>1.8</c:v>
                </c:pt>
                <c:pt idx="43">
                  <c:v>2</c:v>
                </c:pt>
                <c:pt idx="44">
                  <c:v>2.2</c:v>
                </c:pt>
                <c:pt idx="45">
                  <c:v>2.4</c:v>
                </c:pt>
                <c:pt idx="46">
                  <c:v>2.6</c:v>
                </c:pt>
                <c:pt idx="47">
                  <c:v>2.8</c:v>
                </c:pt>
                <c:pt idx="48">
                  <c:v>3</c:v>
                </c:pt>
                <c:pt idx="49">
                  <c:v>3.2</c:v>
                </c:pt>
                <c:pt idx="50">
                  <c:v>3.4</c:v>
                </c:pt>
                <c:pt idx="51">
                  <c:v>3.6</c:v>
                </c:pt>
                <c:pt idx="52">
                  <c:v>3.8</c:v>
                </c:pt>
                <c:pt idx="53">
                  <c:v>4</c:v>
                </c:pt>
                <c:pt idx="54">
                  <c:v>4.2</c:v>
                </c:pt>
                <c:pt idx="55">
                  <c:v>4.4</c:v>
                </c:pt>
                <c:pt idx="56">
                  <c:v>4.6</c:v>
                </c:pt>
                <c:pt idx="57">
                  <c:v>4.8</c:v>
                </c:pt>
                <c:pt idx="58">
                  <c:v>5</c:v>
                </c:pt>
                <c:pt idx="59">
                  <c:v>5.2</c:v>
                </c:pt>
                <c:pt idx="60">
                  <c:v>5.4</c:v>
                </c:pt>
                <c:pt idx="61">
                  <c:v>5.6</c:v>
                </c:pt>
                <c:pt idx="62">
                  <c:v>5.8</c:v>
                </c:pt>
                <c:pt idx="63">
                  <c:v>6</c:v>
                </c:pt>
                <c:pt idx="64">
                  <c:v>6.2</c:v>
                </c:pt>
                <c:pt idx="65">
                  <c:v>6.4</c:v>
                </c:pt>
                <c:pt idx="66">
                  <c:v>6.6</c:v>
                </c:pt>
                <c:pt idx="67">
                  <c:v>6.8</c:v>
                </c:pt>
                <c:pt idx="68">
                  <c:v>7</c:v>
                </c:pt>
                <c:pt idx="69">
                  <c:v>7.2</c:v>
                </c:pt>
                <c:pt idx="70">
                  <c:v>7.4</c:v>
                </c:pt>
                <c:pt idx="71">
                  <c:v>7.6</c:v>
                </c:pt>
                <c:pt idx="72">
                  <c:v>7.8</c:v>
                </c:pt>
                <c:pt idx="73">
                  <c:v>8</c:v>
                </c:pt>
                <c:pt idx="74">
                  <c:v>8.2</c:v>
                </c:pt>
                <c:pt idx="75">
                  <c:v>8.4</c:v>
                </c:pt>
                <c:pt idx="76">
                  <c:v>8.6</c:v>
                </c:pt>
                <c:pt idx="77">
                  <c:v>8.8</c:v>
                </c:pt>
                <c:pt idx="78">
                  <c:v>9</c:v>
                </c:pt>
                <c:pt idx="79">
                  <c:v>9.2</c:v>
                </c:pt>
                <c:pt idx="80">
                  <c:v>9.4</c:v>
                </c:pt>
                <c:pt idx="81">
                  <c:v>9.6</c:v>
                </c:pt>
                <c:pt idx="82">
                  <c:v>9.8</c:v>
                </c:pt>
                <c:pt idx="83">
                  <c:v>10</c:v>
                </c:pt>
                <c:pt idx="84">
                  <c:v>10.2</c:v>
                </c:pt>
                <c:pt idx="85">
                  <c:v>10.4</c:v>
                </c:pt>
                <c:pt idx="86">
                  <c:v>10.6</c:v>
                </c:pt>
                <c:pt idx="87">
                  <c:v>10.8</c:v>
                </c:pt>
                <c:pt idx="88">
                  <c:v>11</c:v>
                </c:pt>
                <c:pt idx="89">
                  <c:v>11.2</c:v>
                </c:pt>
                <c:pt idx="90">
                  <c:v>11.4</c:v>
                </c:pt>
                <c:pt idx="91">
                  <c:v>11.6</c:v>
                </c:pt>
                <c:pt idx="92">
                  <c:v>11.8</c:v>
                </c:pt>
                <c:pt idx="93">
                  <c:v>12</c:v>
                </c:pt>
                <c:pt idx="94">
                  <c:v>12.2</c:v>
                </c:pt>
                <c:pt idx="95">
                  <c:v>12.4</c:v>
                </c:pt>
                <c:pt idx="96">
                  <c:v>12.6</c:v>
                </c:pt>
                <c:pt idx="97">
                  <c:v>12.8</c:v>
                </c:pt>
                <c:pt idx="98">
                  <c:v>13</c:v>
                </c:pt>
                <c:pt idx="99">
                  <c:v>13.2</c:v>
                </c:pt>
                <c:pt idx="100">
                  <c:v>13.4</c:v>
                </c:pt>
                <c:pt idx="101">
                  <c:v>13.6</c:v>
                </c:pt>
                <c:pt idx="102">
                  <c:v>13.8</c:v>
                </c:pt>
                <c:pt idx="103">
                  <c:v>14</c:v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</c:numCache>
            </c:numRef>
          </c:yVal>
          <c:smooth val="0"/>
        </c:ser>
        <c:ser>
          <c:idx val="4"/>
          <c:order val="4"/>
          <c:tx>
            <c:strRef>
              <c:f>momente!$G$50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46aac4"/>
            </a:solidFill>
            <a:ln w="28440">
              <a:solidFill>
                <a:srgbClr val="46aac4"/>
              </a:solidFill>
              <a:round/>
            </a:ln>
          </c:spPr>
          <c:xVal>
            <c:numRef>
              <c:f>momente!$A$51:$A$121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momente!$G$51:$G$121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54644.5333571429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140466.984868572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98619.4281600003</c:v>
                </c:pt>
                <c:pt idx="57">
                  <c:v>92646.6789114288</c:v>
                </c:pt>
                <c:pt idx="58">
                  <c:v>86509.0841828575</c:v>
                </c:pt>
                <c:pt idx="59">
                  <c:v>80206.643974286</c:v>
                </c:pt>
                <c:pt idx="60">
                  <c:v>73739.3582857147</c:v>
                </c:pt>
                <c:pt idx="61">
                  <c:v>67107.2271171433</c:v>
                </c:pt>
                <c:pt idx="62">
                  <c:v>60310.2504685719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38930.2476428577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yVal>
          <c:smooth val="0"/>
        </c:ser>
        <c:axId val="95017029"/>
        <c:axId val="84404928"/>
      </c:scatterChart>
      <c:valAx>
        <c:axId val="9501702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4404928"/>
        <c:crosses val="autoZero"/>
        <c:majorUnit val="2"/>
      </c:valAx>
      <c:valAx>
        <c:axId val="84404928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5017029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drawing3.xml.rels><?xml version="1.0" encoding="UTF-8" standalone="no"?>
<Relationships xmlns="http://schemas.openxmlformats.org/package/2006/relationships">
<Relationship Id="rId1" Target="../charts/chart2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49320</xdr:colOff>
      <xdr:row>24</xdr:row>
      <xdr:rowOff>136800</xdr:rowOff>
    </xdr:from>
    <xdr:to>
      <xdr:col>8</xdr:col>
      <xdr:colOff>26640</xdr:colOff>
      <xdr:row>40</xdr:row>
      <xdr:rowOff>1800</xdr:rowOff>
    </xdr:to>
    <xdr:graphicFrame>
      <xdr:nvGraphicFramePr>
        <xdr:cNvPr id="0" name="Diagramm 2"/>
        <xdr:cNvGraphicFramePr/>
      </xdr:nvGraphicFramePr>
      <xdr:xfrm>
        <a:off x="806040" y="5179320"/>
        <a:ext cx="5446080" cy="29127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195120</xdr:colOff>
      <xdr:row>23</xdr:row>
      <xdr:rowOff>91800</xdr:rowOff>
    </xdr:from>
    <xdr:to>
      <xdr:col>7</xdr:col>
      <xdr:colOff>676440</xdr:colOff>
      <xdr:row>39</xdr:row>
      <xdr:rowOff>102600</xdr:rowOff>
    </xdr:to>
    <xdr:pic>
      <xdr:nvPicPr>
        <xdr:cNvPr id="1" name="Grafik 4" descr=""/>
        <xdr:cNvPicPr/>
      </xdr:nvPicPr>
      <xdr:blipFill>
        <a:blip r:embed="rId1"/>
        <a:srcRect l="16218" t="37546" r="-40082" b="20130"/>
        <a:stretch/>
      </xdr:blipFill>
      <xdr:spPr>
        <a:xfrm>
          <a:off x="951840" y="4920840"/>
          <a:ext cx="5022720" cy="3058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452520</xdr:colOff>
      <xdr:row>25</xdr:row>
      <xdr:rowOff>181800</xdr:rowOff>
    </xdr:from>
    <xdr:to>
      <xdr:col>6</xdr:col>
      <xdr:colOff>325440</xdr:colOff>
      <xdr:row>44</xdr:row>
      <xdr:rowOff>133560</xdr:rowOff>
    </xdr:to>
    <xdr:graphicFrame>
      <xdr:nvGraphicFramePr>
        <xdr:cNvPr id="2" name="Diagramm 1"/>
        <xdr:cNvGraphicFramePr/>
      </xdr:nvGraphicFramePr>
      <xdr:xfrm>
        <a:off x="452520" y="5229720"/>
        <a:ext cx="4560840" cy="35715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_rels/sheet3.xml.rels><?xml version="1.0" encoding="UTF-8" standalone="no"?>
<Relationships xmlns="http://schemas.openxmlformats.org/package/2006/relationships">
<Relationship Id="rId1" Target="../drawings/drawing3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4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6" hidden="false" style="0" width="10.7295918367347" collapsed="true"/>
    <col min="7" max="7" hidden="false" style="0" width="13.1377551020408" collapsed="true"/>
    <col min="8" max="1025" hidden="false" style="0" width="10.7295918367347" collapsed="true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26.25" hidden="false" customHeight="false" outlineLevel="0" collapsed="false">
      <c r="A2" s="1"/>
      <c r="B2" s="2" t="s">
        <v>0</v>
      </c>
      <c r="C2" s="2"/>
      <c r="D2" s="2"/>
      <c r="E2" s="2"/>
      <c r="F2" s="2"/>
      <c r="G2" s="2"/>
      <c r="H2" s="2"/>
      <c r="I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.75" hidden="false" customHeight="false" outlineLevel="0" collapsed="false">
      <c r="A4" s="1"/>
      <c r="B4" s="3" t="s">
        <v>1</v>
      </c>
      <c r="C4" s="3"/>
      <c r="D4" s="3"/>
      <c r="E4" s="1"/>
      <c r="F4" s="1"/>
      <c r="G4" s="1"/>
      <c r="H4" s="1"/>
      <c r="I4" s="1"/>
    </row>
    <row r="5" customFormat="false" ht="8.1" hidden="false" customHeight="true" outlineLevel="0" collapsed="false">
      <c r="A5" s="1"/>
      <c r="B5" s="4"/>
      <c r="C5" s="5"/>
      <c r="D5" s="5"/>
      <c r="E5" s="5"/>
      <c r="F5" s="5"/>
      <c r="G5" s="5"/>
      <c r="H5" s="6"/>
      <c r="I5" s="1"/>
    </row>
    <row r="6" customFormat="false" ht="20.1" hidden="false" customHeight="true" outlineLevel="0" collapsed="false">
      <c r="A6" s="1"/>
      <c r="B6" s="7" t="s">
        <v>2</v>
      </c>
      <c r="C6" s="7"/>
      <c r="D6" s="7"/>
      <c r="E6" s="8"/>
      <c r="F6" s="9" t="s">
        <v>3</v>
      </c>
      <c r="G6" s="10" t="n">
        <v>14</v>
      </c>
      <c r="H6" s="11" t="s">
        <v>4</v>
      </c>
      <c r="I6" s="1"/>
    </row>
    <row r="7" customFormat="false" ht="20.1" hidden="false" customHeight="true" outlineLevel="0" collapsed="false">
      <c r="A7" s="1"/>
      <c r="B7" s="7" t="s">
        <v>5</v>
      </c>
      <c r="C7" s="7"/>
      <c r="D7" s="7"/>
      <c r="E7" s="8"/>
      <c r="F7" s="9" t="s">
        <v>6</v>
      </c>
      <c r="G7" s="12" t="n">
        <v>3000</v>
      </c>
      <c r="H7" s="11" t="s">
        <v>7</v>
      </c>
      <c r="I7" s="1"/>
      <c r="K7" s="13" t="str">
        <f aca="false">IF(Position1&gt;L,"ERROR: Die Position1 Befindet sich außerhalb der Brücke!","")</f>
        <v/>
      </c>
    </row>
    <row r="8" customFormat="false" ht="20.1" hidden="false" customHeight="true" outlineLevel="0" collapsed="false">
      <c r="A8" s="1"/>
      <c r="B8" s="7" t="s">
        <v>8</v>
      </c>
      <c r="C8" s="14"/>
      <c r="D8" s="14"/>
      <c r="E8" s="8"/>
      <c r="F8" s="9"/>
      <c r="G8" s="15" t="n">
        <f aca="false">Auflast+Egewicht</f>
        <v>4121.137</v>
      </c>
      <c r="H8" s="11" t="s">
        <v>7</v>
      </c>
      <c r="I8" s="1"/>
    </row>
    <row r="9" customFormat="false" ht="20.1" hidden="false" customHeight="true" outlineLevel="0" collapsed="false">
      <c r="A9" s="1"/>
      <c r="B9" s="7" t="s">
        <v>9</v>
      </c>
      <c r="C9" s="7"/>
      <c r="D9" s="7"/>
      <c r="E9" s="8"/>
      <c r="F9" s="9" t="s">
        <v>10</v>
      </c>
      <c r="G9" s="12" t="n">
        <v>20000</v>
      </c>
      <c r="H9" s="11" t="s">
        <v>11</v>
      </c>
      <c r="I9" s="1"/>
      <c r="K9" s="13" t="str">
        <f aca="false">IF(Position2&gt;L,"ERROR: Die Position2 Befindet sich außerhalb der Brücke!","")</f>
        <v/>
      </c>
    </row>
    <row r="10" customFormat="false" ht="20.1" hidden="false" customHeight="true" outlineLevel="0" collapsed="false">
      <c r="A10" s="1"/>
      <c r="B10" s="7" t="s">
        <v>12</v>
      </c>
      <c r="C10" s="7"/>
      <c r="D10" s="7"/>
      <c r="E10" s="8"/>
      <c r="F10" s="9" t="s">
        <v>13</v>
      </c>
      <c r="G10" s="12" t="n">
        <v>2</v>
      </c>
      <c r="H10" s="11" t="s">
        <v>4</v>
      </c>
      <c r="I10" s="1"/>
    </row>
    <row r="11" customFormat="false" ht="20.1" hidden="false" customHeight="true" outlineLevel="0" collapsed="false">
      <c r="A11" s="1"/>
      <c r="B11" s="7" t="s">
        <v>14</v>
      </c>
      <c r="C11" s="7"/>
      <c r="D11" s="7"/>
      <c r="E11" s="8"/>
      <c r="F11" s="9" t="s">
        <v>15</v>
      </c>
      <c r="G11" s="12" t="n">
        <v>20000</v>
      </c>
      <c r="H11" s="11" t="s">
        <v>11</v>
      </c>
      <c r="I11" s="1"/>
    </row>
    <row r="12" customFormat="false" ht="20.1" hidden="false" customHeight="true" outlineLevel="0" collapsed="false">
      <c r="A12" s="1"/>
      <c r="B12" s="7" t="s">
        <v>16</v>
      </c>
      <c r="C12" s="7"/>
      <c r="D12" s="7"/>
      <c r="E12" s="8"/>
      <c r="F12" s="9" t="s">
        <v>17</v>
      </c>
      <c r="G12" s="12" t="n">
        <v>6.5</v>
      </c>
      <c r="H12" s="11" t="s">
        <v>4</v>
      </c>
      <c r="I12" s="1"/>
    </row>
    <row r="13" customFormat="false" ht="8.1" hidden="false" customHeight="true" outlineLevel="0" collapsed="false">
      <c r="A13" s="1"/>
      <c r="B13" s="16"/>
      <c r="C13" s="17"/>
      <c r="D13" s="17"/>
      <c r="E13" s="17"/>
      <c r="F13" s="17"/>
      <c r="G13" s="17"/>
      <c r="H13" s="18"/>
      <c r="I13" s="1"/>
    </row>
    <row r="14" customFormat="false" ht="15" hidden="false" customHeight="false" outlineLevel="0" collapsed="false">
      <c r="A14" s="1"/>
      <c r="B14" s="1"/>
      <c r="C14" s="1"/>
      <c r="D14" s="1"/>
      <c r="E14" s="1"/>
      <c r="F14" s="1"/>
      <c r="G14" s="1"/>
      <c r="H14" s="1"/>
      <c r="I14" s="1"/>
    </row>
    <row r="15" customFormat="false" ht="15" hidden="false" customHeight="false" outlineLevel="0" collapsed="false">
      <c r="A15" s="1"/>
      <c r="B15" s="1"/>
      <c r="C15" s="1"/>
      <c r="D15" s="1"/>
      <c r="E15" s="1"/>
      <c r="F15" s="1"/>
      <c r="G15" s="1"/>
      <c r="H15" s="1"/>
      <c r="I15" s="1"/>
    </row>
    <row r="16" customFormat="false" ht="15" hidden="false" customHeight="false" outlineLevel="0" collapsed="false">
      <c r="A16" s="1"/>
      <c r="B16" s="19" t="s">
        <v>18</v>
      </c>
      <c r="C16" s="19"/>
      <c r="D16" s="1"/>
      <c r="E16" s="1"/>
      <c r="F16" s="1"/>
      <c r="G16" s="1"/>
      <c r="H16" s="1"/>
      <c r="I16" s="1"/>
    </row>
    <row r="17" customFormat="false" ht="8.1" hidden="false" customHeight="true" outlineLevel="0" collapsed="false">
      <c r="A17" s="1"/>
      <c r="B17" s="4"/>
      <c r="C17" s="5"/>
      <c r="D17" s="5"/>
      <c r="E17" s="5"/>
      <c r="F17" s="5"/>
      <c r="G17" s="5"/>
      <c r="H17" s="6"/>
      <c r="I17" s="1"/>
    </row>
    <row r="18" customFormat="false" ht="21.75" hidden="false" customHeight="true" outlineLevel="0" collapsed="false">
      <c r="A18" s="1"/>
      <c r="B18" s="7" t="s">
        <v>19</v>
      </c>
      <c r="C18" s="7"/>
      <c r="D18" s="14"/>
      <c r="E18" s="8"/>
      <c r="F18" s="9" t="s">
        <v>20</v>
      </c>
      <c r="G18" s="10" t="n">
        <f aca="false">MaxMoment</f>
        <v>190511.766125714</v>
      </c>
      <c r="H18" s="11" t="s">
        <v>21</v>
      </c>
      <c r="I18" s="1"/>
    </row>
    <row r="19" customFormat="false" ht="20.1" hidden="false" customHeight="true" outlineLevel="0" collapsed="false">
      <c r="A19" s="1"/>
      <c r="B19" s="7" t="s">
        <v>22</v>
      </c>
      <c r="C19" s="7"/>
      <c r="D19" s="7"/>
      <c r="E19" s="8"/>
      <c r="F19" s="9" t="s">
        <v>23</v>
      </c>
      <c r="G19" s="10" t="n">
        <f aca="false">MaxMoment/Ftmoment*höhe/2</f>
        <v>118.150348413845</v>
      </c>
      <c r="H19" s="11" t="s">
        <v>24</v>
      </c>
      <c r="I19" s="1"/>
    </row>
    <row r="20" customFormat="false" ht="20.1" hidden="false" customHeight="true" outlineLevel="0" collapsed="false">
      <c r="A20" s="1"/>
      <c r="B20" s="7" t="s">
        <v>25</v>
      </c>
      <c r="C20" s="7"/>
      <c r="D20" s="14"/>
      <c r="E20" s="8"/>
      <c r="F20" s="9" t="s">
        <v>26</v>
      </c>
      <c r="G20" s="12" t="n">
        <f aca="false">xmax</f>
        <v>6.4</v>
      </c>
      <c r="H20" s="11" t="s">
        <v>4</v>
      </c>
      <c r="I20" s="1"/>
    </row>
    <row r="21" customFormat="false" ht="8.1" hidden="false" customHeight="true" outlineLevel="0" collapsed="false">
      <c r="A21" s="1"/>
      <c r="B21" s="20"/>
      <c r="C21" s="21"/>
      <c r="D21" s="21"/>
      <c r="E21" s="17"/>
      <c r="F21" s="22"/>
      <c r="G21" s="17"/>
      <c r="H21" s="18"/>
      <c r="I21" s="1"/>
    </row>
    <row r="22" customFormat="false" ht="15" hidden="false" customHeight="false" outlineLevel="0" collapsed="false">
      <c r="A22" s="1"/>
      <c r="B22" s="1"/>
      <c r="C22" s="1"/>
      <c r="D22" s="1"/>
      <c r="E22" s="1"/>
      <c r="F22" s="1"/>
      <c r="G22" s="1"/>
      <c r="H22" s="1"/>
      <c r="I22" s="1"/>
    </row>
    <row r="23" customFormat="false" ht="15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</row>
    <row r="24" customFormat="false" ht="15" hidden="false" customHeight="false" outlineLevel="0" collapsed="false">
      <c r="A24" s="1"/>
      <c r="B24" s="1" t="s">
        <v>27</v>
      </c>
      <c r="C24" s="1"/>
      <c r="D24" s="1"/>
      <c r="E24" s="1"/>
      <c r="F24" s="1"/>
      <c r="G24" s="1"/>
      <c r="H24" s="1"/>
      <c r="I24" s="1"/>
    </row>
    <row r="25" customFormat="false" ht="15" hidden="false" customHeight="false" outlineLevel="0" collapsed="false">
      <c r="A25" s="1"/>
      <c r="B25" s="1"/>
      <c r="C25" s="1"/>
      <c r="D25" s="1"/>
      <c r="E25" s="1"/>
      <c r="F25" s="1"/>
      <c r="G25" s="1"/>
      <c r="H25" s="1"/>
      <c r="I25" s="1"/>
    </row>
    <row r="26" customFormat="false" ht="15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</row>
    <row r="27" customFormat="false" ht="15" hidden="false" customHeight="false" outlineLevel="0" collapsed="false">
      <c r="A27" s="1"/>
      <c r="B27" s="1"/>
      <c r="C27" s="1"/>
      <c r="D27" s="1"/>
      <c r="E27" s="1"/>
      <c r="F27" s="1"/>
      <c r="G27" s="1"/>
      <c r="H27" s="1"/>
      <c r="I27" s="1"/>
    </row>
    <row r="28" customFormat="false" ht="15" hidden="false" customHeight="false" outlineLevel="0" collapsed="false">
      <c r="A28" s="1"/>
      <c r="B28" s="1"/>
      <c r="C28" s="1"/>
      <c r="D28" s="1"/>
      <c r="E28" s="1"/>
      <c r="F28" s="1"/>
      <c r="G28" s="1"/>
      <c r="H28" s="1"/>
      <c r="I28" s="1"/>
    </row>
    <row r="29" customFormat="false" ht="15" hidden="false" customHeight="false" outlineLevel="0" collapsed="false">
      <c r="A29" s="1"/>
      <c r="B29" s="1"/>
      <c r="C29" s="1"/>
      <c r="D29" s="1"/>
      <c r="E29" s="1"/>
      <c r="F29" s="1"/>
      <c r="G29" s="1"/>
      <c r="H29" s="1"/>
      <c r="I29" s="1"/>
    </row>
    <row r="30" customFormat="false" ht="15" hidden="false" customHeight="false" outlineLevel="0" collapsed="false">
      <c r="A30" s="1"/>
      <c r="B30" s="1"/>
      <c r="C30" s="1"/>
      <c r="D30" s="1"/>
      <c r="E30" s="1"/>
      <c r="F30" s="1"/>
      <c r="G30" s="1"/>
      <c r="H30" s="1"/>
      <c r="I30" s="1"/>
    </row>
    <row r="31" customFormat="false" ht="15" hidden="false" customHeight="false" outlineLevel="0" collapsed="false">
      <c r="A31" s="1"/>
      <c r="B31" s="1"/>
      <c r="C31" s="1"/>
      <c r="D31" s="1"/>
      <c r="E31" s="1"/>
      <c r="F31" s="1"/>
      <c r="G31" s="1"/>
      <c r="H31" s="1"/>
      <c r="I31" s="1"/>
    </row>
    <row r="32" customFormat="false" ht="15" hidden="false" customHeight="false" outlineLevel="0" collapsed="false">
      <c r="A32" s="1"/>
      <c r="B32" s="1"/>
      <c r="C32" s="1"/>
      <c r="D32" s="1"/>
      <c r="E32" s="1"/>
      <c r="F32" s="1"/>
      <c r="G32" s="1"/>
      <c r="H32" s="1"/>
      <c r="I32" s="1"/>
    </row>
    <row r="33" customFormat="false" ht="15" hidden="false" customHeight="false" outlineLevel="0" collapsed="false">
      <c r="A33" s="1"/>
      <c r="B33" s="1"/>
      <c r="C33" s="1"/>
      <c r="D33" s="1"/>
      <c r="E33" s="1"/>
      <c r="F33" s="1"/>
      <c r="G33" s="1"/>
      <c r="H33" s="1"/>
      <c r="I33" s="1"/>
    </row>
    <row r="34" customFormat="false" ht="15" hidden="false" customHeight="false" outlineLevel="0" collapsed="false">
      <c r="A34" s="1"/>
      <c r="B34" s="1"/>
      <c r="C34" s="1"/>
      <c r="D34" s="1"/>
      <c r="E34" s="1"/>
      <c r="F34" s="1"/>
      <c r="G34" s="1"/>
      <c r="H34" s="1"/>
      <c r="I34" s="1"/>
    </row>
    <row r="35" customFormat="false" ht="15" hidden="false" customHeight="false" outlineLevel="0" collapsed="false">
      <c r="A35" s="1"/>
      <c r="B35" s="1"/>
      <c r="C35" s="1"/>
      <c r="D35" s="1"/>
      <c r="E35" s="1"/>
      <c r="F35" s="1"/>
      <c r="G35" s="1"/>
      <c r="H35" s="1"/>
      <c r="I35" s="1"/>
    </row>
    <row r="36" customFormat="false" ht="1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</row>
    <row r="37" customFormat="false" ht="1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</row>
    <row r="39" customFormat="false" ht="1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</row>
    <row r="40" customFormat="false" ht="1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</sheetData>
  <sheetProtection sheet="false"/>
  <mergeCells count="11">
    <mergeCell ref="B2:H2"/>
    <mergeCell ref="B6:D6"/>
    <mergeCell ref="B7:D7"/>
    <mergeCell ref="B9:D9"/>
    <mergeCell ref="B10:D10"/>
    <mergeCell ref="B11:D11"/>
    <mergeCell ref="B12:D12"/>
    <mergeCell ref="B16:C16"/>
    <mergeCell ref="B18:C18"/>
    <mergeCell ref="B19:D19"/>
    <mergeCell ref="B20:C20"/>
  </mergeCells>
  <dataValidations count="7">
    <dataValidation allowBlank="true" error="Die Zahl muss größer als 0 sein " errorTitle="Bitte Eingabekriterien beachten" operator="greaterThanOrEqual" prompt="Die Zahl muss größer als 0 sein " promptTitle=" Eigengewicht + Auflast einfügen" showDropDown="false" showErrorMessage="true" showInputMessage="false" sqref="G8" type="decimal">
      <formula1>0</formula1>
      <formula2>0</formula2>
    </dataValidation>
    <dataValidation allowBlank="true" error="Die Zahl darf nicht negativ sein" errorTitle="Bitte Eingabekriterien beachten" operator="greaterThanOrEqual" prompt="Die Zahl darf nicht negativ sein" promptTitle="Bitte Einzellast einfügen" showDropDown="false" showErrorMessage="true" showInputMessage="true" sqref="G9" type="decimal">
      <formula1>0</formula1>
      <formula2>0</formula2>
    </dataValidation>
    <dataValidation allowBlank="true" error="Muss zwischen 0 und L liegen" errorTitle="Bitte Eingabekriterien beachten" operator="between" prompt="Muss zwischen 0 und L liegen" promptTitle="Position der Einzellast1" showDropDown="false" showErrorMessage="true" showInputMessage="true" sqref="G10" type="decimal">
      <formula1>0</formula1>
      <formula2>G6</formula2>
    </dataValidation>
    <dataValidation allowBlank="true" error="Die Position darf sich nicht außerhalb der Brücke befinden" errorTitle="Bitte Eingabekriterien beachten" operator="between" prompt="Muss zwischen 0 und dem gewählten L liegen" promptTitle="Position der Einzellast2" showDropDown="false" showErrorMessage="true" showInputMessage="true" sqref="G12" type="decimal">
      <formula1>0</formula1>
      <formula2>G6</formula2>
    </dataValidation>
    <dataValidation allowBlank="true" error="Die Zahl darf nicht negativ sein" errorTitle="Bitte Eingabekriterien beachten" operator="between" prompt="Die Zahl darf nicht negativ sein" promptTitle="Bitte Einzellast2 einfügen" showDropDown="false" showErrorMessage="true" showInputMessage="true" sqref="G11" type="none">
      <formula1>0</formula1>
      <formula2>0</formula2>
    </dataValidation>
    <dataValidation allowBlank="true" operator="between" prompt=" " promptTitle="Bitte die Gesamtlänge auswählen" showDropDown="false" showErrorMessage="true" showInputMessage="true" sqref="G6" type="list">
      <formula1>LängeTD</formula1>
      <formula2>0</formula2>
    </dataValidation>
    <dataValidation allowBlank="true" error="Die Zahl muss positiv sein" errorTitle="Bitte Eingabekriterien beachten" operator="greaterThanOrEqual" prompt="Holzbelag hat bsw. 3,0 KN/m" promptTitle="Bitte Auflast einfügen" showDropDown="false" showErrorMessage="true" showInputMessage="true" sqref="G7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7295918367347" collapsed="true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23.25" hidden="false" customHeight="false" outlineLevel="0" collapsed="false">
      <c r="A2" s="1"/>
      <c r="B2" s="23" t="s">
        <v>28</v>
      </c>
      <c r="C2" s="23"/>
      <c r="D2" s="23"/>
      <c r="E2" s="23"/>
      <c r="F2" s="23"/>
      <c r="G2" s="23"/>
      <c r="H2" s="1"/>
      <c r="I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" hidden="false" customHeight="false" outlineLevel="0" collapsed="false">
      <c r="A4" s="1"/>
      <c r="B4" s="19" t="s">
        <v>1</v>
      </c>
      <c r="C4" s="19"/>
      <c r="D4" s="19"/>
      <c r="E4" s="24"/>
      <c r="F4" s="24"/>
      <c r="G4" s="24"/>
      <c r="H4" s="24"/>
      <c r="I4" s="1"/>
    </row>
    <row r="5" customFormat="false" ht="8.1" hidden="false" customHeight="true" outlineLevel="0" collapsed="false">
      <c r="A5" s="1"/>
      <c r="B5" s="4"/>
      <c r="C5" s="5"/>
      <c r="D5" s="5"/>
      <c r="E5" s="5"/>
      <c r="F5" s="5"/>
      <c r="G5" s="5"/>
      <c r="H5" s="6"/>
      <c r="I5" s="1"/>
    </row>
    <row r="6" customFormat="false" ht="20.1" hidden="false" customHeight="true" outlineLevel="0" collapsed="false">
      <c r="A6" s="1"/>
      <c r="B6" s="7" t="s">
        <v>29</v>
      </c>
      <c r="C6" s="7"/>
      <c r="D6" s="7"/>
      <c r="E6" s="8"/>
      <c r="F6" s="25" t="s">
        <v>30</v>
      </c>
      <c r="G6" s="12" t="n">
        <v>30</v>
      </c>
      <c r="H6" s="26" t="s">
        <v>31</v>
      </c>
      <c r="I6" s="1"/>
    </row>
    <row r="7" customFormat="false" ht="20.1" hidden="false" customHeight="true" outlineLevel="0" collapsed="false">
      <c r="A7" s="1"/>
      <c r="B7" s="7" t="s">
        <v>32</v>
      </c>
      <c r="C7" s="7"/>
      <c r="D7" s="7"/>
      <c r="E7" s="8"/>
      <c r="F7" s="25" t="s">
        <v>33</v>
      </c>
      <c r="G7" s="12" t="n">
        <v>30</v>
      </c>
      <c r="H7" s="26" t="s">
        <v>31</v>
      </c>
      <c r="I7" s="1"/>
    </row>
    <row r="8" customFormat="false" ht="20.1" hidden="false" customHeight="true" outlineLevel="0" collapsed="false">
      <c r="A8" s="1"/>
      <c r="B8" s="7" t="s">
        <v>34</v>
      </c>
      <c r="C8" s="7"/>
      <c r="D8" s="7"/>
      <c r="E8" s="8"/>
      <c r="F8" s="25" t="s">
        <v>35</v>
      </c>
      <c r="G8" s="12" t="n">
        <v>1.1</v>
      </c>
      <c r="H8" s="26" t="s">
        <v>31</v>
      </c>
      <c r="I8" s="1"/>
    </row>
    <row r="9" customFormat="false" ht="20.1" hidden="false" customHeight="true" outlineLevel="0" collapsed="false">
      <c r="A9" s="1"/>
      <c r="B9" s="7" t="s">
        <v>36</v>
      </c>
      <c r="C9" s="7"/>
      <c r="D9" s="7"/>
      <c r="E9" s="8"/>
      <c r="F9" s="25" t="s">
        <v>37</v>
      </c>
      <c r="G9" s="12" t="n">
        <v>1.9</v>
      </c>
      <c r="H9" s="26" t="s">
        <v>31</v>
      </c>
      <c r="I9" s="1"/>
    </row>
    <row r="10" customFormat="false" ht="20.1" hidden="false" customHeight="true" outlineLevel="0" collapsed="false">
      <c r="A10" s="1"/>
      <c r="B10" s="7" t="s">
        <v>38</v>
      </c>
      <c r="C10" s="7"/>
      <c r="D10" s="7"/>
      <c r="E10" s="8"/>
      <c r="F10" s="25" t="s">
        <v>39</v>
      </c>
      <c r="G10" s="12" t="n">
        <v>7850</v>
      </c>
      <c r="H10" s="26" t="s">
        <v>40</v>
      </c>
      <c r="I10" s="1"/>
    </row>
    <row r="11" customFormat="false" ht="15" hidden="false" customHeight="false" outlineLevel="0" collapsed="false">
      <c r="A11" s="1"/>
      <c r="B11" s="27"/>
      <c r="C11" s="28"/>
      <c r="D11" s="28"/>
      <c r="E11" s="17"/>
      <c r="F11" s="17"/>
      <c r="G11" s="17"/>
      <c r="H11" s="18"/>
      <c r="I11" s="1"/>
    </row>
    <row r="12" customFormat="false" ht="15" hidden="false" customHeight="false" outlineLevel="0" collapsed="false">
      <c r="A12" s="1"/>
      <c r="B12" s="29"/>
      <c r="C12" s="29"/>
      <c r="D12" s="29"/>
      <c r="E12" s="24"/>
      <c r="F12" s="24"/>
      <c r="G12" s="24"/>
      <c r="H12" s="24"/>
      <c r="I12" s="1"/>
    </row>
    <row r="13" customFormat="false" ht="15" hidden="false" customHeight="false" outlineLevel="0" collapsed="false">
      <c r="A13" s="1"/>
      <c r="B13" s="30"/>
      <c r="C13" s="30"/>
      <c r="D13" s="30"/>
      <c r="E13" s="1"/>
      <c r="F13" s="1"/>
      <c r="G13" s="1"/>
      <c r="H13" s="1"/>
      <c r="I13" s="1"/>
    </row>
    <row r="14" customFormat="false" ht="15" hidden="false" customHeight="false" outlineLevel="0" collapsed="false">
      <c r="A14" s="1"/>
      <c r="B14" s="19" t="s">
        <v>41</v>
      </c>
      <c r="C14" s="19"/>
      <c r="D14" s="19"/>
      <c r="E14" s="1"/>
      <c r="F14" s="1"/>
      <c r="G14" s="1"/>
      <c r="H14" s="1"/>
      <c r="I14" s="1"/>
    </row>
    <row r="15" customFormat="false" ht="8.1" hidden="false" customHeight="true" outlineLevel="0" collapsed="false">
      <c r="A15" s="1"/>
      <c r="B15" s="4"/>
      <c r="C15" s="5"/>
      <c r="D15" s="5"/>
      <c r="E15" s="5"/>
      <c r="F15" s="5"/>
      <c r="G15" s="5"/>
      <c r="H15" s="6"/>
      <c r="I15" s="1"/>
    </row>
    <row r="16" customFormat="false" ht="20.1" hidden="false" customHeight="true" outlineLevel="0" collapsed="false">
      <c r="A16" s="1"/>
      <c r="B16" s="7" t="s">
        <v>42</v>
      </c>
      <c r="C16" s="7"/>
      <c r="D16" s="7"/>
      <c r="E16" s="8"/>
      <c r="F16" s="25" t="s">
        <v>43</v>
      </c>
      <c r="G16" s="10" t="n">
        <f aca="false">Flächeq</f>
        <v>142.82</v>
      </c>
      <c r="H16" s="26" t="s">
        <v>44</v>
      </c>
      <c r="I16" s="1"/>
    </row>
    <row r="17" customFormat="false" ht="20.1" hidden="false" customHeight="true" outlineLevel="0" collapsed="false">
      <c r="A17" s="1"/>
      <c r="B17" s="7" t="s">
        <v>45</v>
      </c>
      <c r="C17" s="7"/>
      <c r="D17" s="7"/>
      <c r="E17" s="8"/>
      <c r="F17" s="25" t="s">
        <v>46</v>
      </c>
      <c r="G17" s="10" t="n">
        <f aca="false">Ftmoment</f>
        <v>24186.7800666667</v>
      </c>
      <c r="H17" s="26" t="s">
        <v>47</v>
      </c>
      <c r="I17" s="1"/>
    </row>
    <row r="18" customFormat="false" ht="20.1" hidden="false" customHeight="true" outlineLevel="0" collapsed="false">
      <c r="A18" s="1"/>
      <c r="B18" s="7" t="s">
        <v>48</v>
      </c>
      <c r="C18" s="7"/>
      <c r="D18" s="7"/>
      <c r="E18" s="8"/>
      <c r="F18" s="25" t="s">
        <v>49</v>
      </c>
      <c r="G18" s="10" t="n">
        <f aca="false">Egewicht</f>
        <v>1121.137</v>
      </c>
      <c r="H18" s="26" t="s">
        <v>7</v>
      </c>
      <c r="I18" s="1"/>
    </row>
    <row r="19" customFormat="false" ht="15" hidden="false" customHeight="false" outlineLevel="0" collapsed="false">
      <c r="A19" s="1"/>
      <c r="B19" s="16"/>
      <c r="C19" s="17"/>
      <c r="D19" s="17"/>
      <c r="E19" s="17"/>
      <c r="F19" s="22"/>
      <c r="G19" s="17"/>
      <c r="H19" s="18"/>
      <c r="I19" s="1"/>
    </row>
    <row r="20" customFormat="false" ht="15" hidden="false" customHeight="false" outlineLevel="0" collapsed="false">
      <c r="A20" s="1"/>
      <c r="B20" s="1"/>
      <c r="C20" s="1"/>
      <c r="D20" s="1"/>
      <c r="E20" s="1"/>
      <c r="F20" s="1"/>
      <c r="G20" s="1"/>
      <c r="H20" s="1"/>
      <c r="I20" s="1"/>
    </row>
    <row r="21" customFormat="false" ht="15" hidden="false" customHeight="false" outlineLevel="0" collapsed="false">
      <c r="A21" s="1"/>
      <c r="B21" s="1"/>
      <c r="C21" s="1"/>
      <c r="D21" s="1"/>
      <c r="E21" s="1"/>
      <c r="F21" s="1"/>
      <c r="G21" s="1"/>
      <c r="H21" s="1"/>
      <c r="I21" s="1"/>
    </row>
    <row r="22" customFormat="false" ht="15" hidden="false" customHeight="false" outlineLevel="0" collapsed="false">
      <c r="A22" s="1"/>
      <c r="B22" s="1" t="s">
        <v>50</v>
      </c>
      <c r="C22" s="1"/>
      <c r="D22" s="1"/>
      <c r="E22" s="1"/>
      <c r="F22" s="1"/>
      <c r="G22" s="1"/>
      <c r="H22" s="1"/>
      <c r="I22" s="1"/>
    </row>
    <row r="23" customFormat="false" ht="15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</row>
    <row r="24" customFormat="false" ht="15" hidden="false" customHeight="false" outlineLevel="0" collapsed="false">
      <c r="A24" s="1"/>
      <c r="B24" s="4"/>
      <c r="C24" s="5"/>
      <c r="D24" s="5"/>
      <c r="E24" s="5"/>
      <c r="F24" s="5"/>
      <c r="G24" s="5"/>
      <c r="H24" s="6"/>
      <c r="I24" s="1"/>
    </row>
    <row r="25" customFormat="false" ht="15" hidden="false" customHeight="false" outlineLevel="0" collapsed="false">
      <c r="A25" s="1"/>
      <c r="B25" s="31"/>
      <c r="C25" s="8"/>
      <c r="D25" s="8"/>
      <c r="E25" s="8"/>
      <c r="F25" s="8"/>
      <c r="G25" s="8"/>
      <c r="H25" s="26"/>
      <c r="I25" s="1"/>
    </row>
    <row r="26" customFormat="false" ht="15" hidden="false" customHeight="false" outlineLevel="0" collapsed="false">
      <c r="A26" s="1"/>
      <c r="B26" s="31"/>
      <c r="C26" s="8"/>
      <c r="D26" s="8"/>
      <c r="E26" s="8"/>
      <c r="F26" s="8"/>
      <c r="G26" s="8"/>
      <c r="H26" s="26"/>
      <c r="I26" s="1"/>
    </row>
    <row r="27" customFormat="false" ht="15" hidden="false" customHeight="false" outlineLevel="0" collapsed="false">
      <c r="A27" s="1"/>
      <c r="B27" s="31"/>
      <c r="C27" s="8"/>
      <c r="D27" s="8"/>
      <c r="E27" s="8"/>
      <c r="F27" s="8"/>
      <c r="G27" s="8"/>
      <c r="H27" s="26"/>
      <c r="I27" s="1"/>
    </row>
    <row r="28" customFormat="false" ht="15" hidden="false" customHeight="false" outlineLevel="0" collapsed="false">
      <c r="A28" s="1"/>
      <c r="B28" s="31"/>
      <c r="C28" s="8"/>
      <c r="D28" s="8"/>
      <c r="E28" s="8"/>
      <c r="F28" s="8"/>
      <c r="G28" s="8"/>
      <c r="H28" s="26"/>
      <c r="I28" s="1"/>
    </row>
    <row r="29" customFormat="false" ht="15" hidden="false" customHeight="false" outlineLevel="0" collapsed="false">
      <c r="A29" s="1"/>
      <c r="B29" s="31"/>
      <c r="C29" s="8"/>
      <c r="D29" s="8"/>
      <c r="E29" s="8"/>
      <c r="F29" s="8"/>
      <c r="G29" s="8"/>
      <c r="H29" s="26"/>
      <c r="I29" s="1"/>
    </row>
    <row r="30" customFormat="false" ht="15" hidden="false" customHeight="false" outlineLevel="0" collapsed="false">
      <c r="A30" s="1"/>
      <c r="B30" s="31"/>
      <c r="C30" s="8"/>
      <c r="D30" s="8"/>
      <c r="E30" s="8"/>
      <c r="F30" s="8"/>
      <c r="G30" s="8"/>
      <c r="H30" s="26"/>
      <c r="I30" s="1"/>
    </row>
    <row r="31" customFormat="false" ht="15" hidden="false" customHeight="false" outlineLevel="0" collapsed="false">
      <c r="A31" s="1"/>
      <c r="B31" s="31"/>
      <c r="C31" s="8"/>
      <c r="D31" s="8"/>
      <c r="E31" s="8"/>
      <c r="F31" s="8"/>
      <c r="G31" s="8"/>
      <c r="H31" s="26"/>
      <c r="I31" s="1"/>
    </row>
    <row r="32" customFormat="false" ht="15" hidden="false" customHeight="false" outlineLevel="0" collapsed="false">
      <c r="A32" s="1"/>
      <c r="B32" s="31"/>
      <c r="C32" s="8"/>
      <c r="D32" s="8"/>
      <c r="E32" s="8"/>
      <c r="F32" s="8"/>
      <c r="G32" s="8"/>
      <c r="H32" s="26"/>
      <c r="I32" s="1"/>
    </row>
    <row r="33" customFormat="false" ht="15" hidden="false" customHeight="false" outlineLevel="0" collapsed="false">
      <c r="A33" s="1"/>
      <c r="B33" s="31"/>
      <c r="C33" s="8"/>
      <c r="D33" s="8"/>
      <c r="E33" s="8"/>
      <c r="F33" s="8"/>
      <c r="G33" s="8"/>
      <c r="H33" s="26"/>
      <c r="I33" s="1"/>
    </row>
    <row r="34" customFormat="false" ht="15" hidden="false" customHeight="false" outlineLevel="0" collapsed="false">
      <c r="A34" s="1"/>
      <c r="B34" s="31"/>
      <c r="C34" s="8"/>
      <c r="D34" s="8"/>
      <c r="E34" s="8"/>
      <c r="F34" s="8"/>
      <c r="G34" s="8"/>
      <c r="H34" s="26"/>
      <c r="I34" s="1"/>
    </row>
    <row r="35" customFormat="false" ht="15" hidden="false" customHeight="false" outlineLevel="0" collapsed="false">
      <c r="A35" s="1"/>
      <c r="B35" s="31"/>
      <c r="C35" s="8"/>
      <c r="D35" s="8"/>
      <c r="E35" s="8"/>
      <c r="F35" s="8"/>
      <c r="G35" s="8"/>
      <c r="H35" s="26"/>
      <c r="I35" s="1"/>
    </row>
    <row r="36" customFormat="false" ht="15" hidden="false" customHeight="false" outlineLevel="0" collapsed="false">
      <c r="A36" s="1"/>
      <c r="B36" s="31"/>
      <c r="C36" s="8"/>
      <c r="D36" s="8"/>
      <c r="E36" s="8"/>
      <c r="F36" s="8"/>
      <c r="G36" s="8"/>
      <c r="H36" s="26"/>
      <c r="I36" s="1"/>
    </row>
    <row r="37" customFormat="false" ht="15" hidden="false" customHeight="false" outlineLevel="0" collapsed="false">
      <c r="A37" s="1"/>
      <c r="B37" s="31"/>
      <c r="C37" s="8"/>
      <c r="D37" s="8"/>
      <c r="E37" s="8"/>
      <c r="F37" s="8"/>
      <c r="G37" s="8"/>
      <c r="H37" s="26"/>
      <c r="I37" s="1"/>
    </row>
    <row r="38" customFormat="false" ht="15" hidden="false" customHeight="false" outlineLevel="0" collapsed="false">
      <c r="A38" s="1"/>
      <c r="B38" s="31"/>
      <c r="C38" s="8"/>
      <c r="D38" s="8"/>
      <c r="E38" s="8"/>
      <c r="F38" s="8"/>
      <c r="G38" s="8"/>
      <c r="H38" s="26"/>
      <c r="I38" s="1"/>
    </row>
    <row r="39" customFormat="false" ht="15" hidden="false" customHeight="false" outlineLevel="0" collapsed="false">
      <c r="A39" s="1"/>
      <c r="B39" s="31"/>
      <c r="C39" s="8"/>
      <c r="D39" s="8"/>
      <c r="E39" s="8"/>
      <c r="F39" s="8"/>
      <c r="G39" s="8"/>
      <c r="H39" s="26"/>
      <c r="I39" s="1"/>
    </row>
    <row r="40" customFormat="false" ht="15" hidden="false" customHeight="false" outlineLevel="0" collapsed="false">
      <c r="A40" s="1"/>
      <c r="B40" s="16"/>
      <c r="C40" s="17"/>
      <c r="D40" s="17"/>
      <c r="E40" s="17"/>
      <c r="F40" s="17"/>
      <c r="G40" s="17"/>
      <c r="H40" s="18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</sheetData>
  <sheetProtection sheet="false"/>
  <mergeCells count="11">
    <mergeCell ref="B2:G2"/>
    <mergeCell ref="B4:D4"/>
    <mergeCell ref="B6:D6"/>
    <mergeCell ref="B7:D7"/>
    <mergeCell ref="B8:D8"/>
    <mergeCell ref="B9:D9"/>
    <mergeCell ref="B10:D10"/>
    <mergeCell ref="B14:D14"/>
    <mergeCell ref="B16:D16"/>
    <mergeCell ref="B17:D17"/>
    <mergeCell ref="B18:D18"/>
  </mergeCells>
  <dataValidations count="5">
    <dataValidation allowBlank="true" error="Längen sind immer positiv" errorTitle="Bitte Eingabekriterien beachten" operator="greaterThanOrEqual" prompt="Längen sind immer positiv" promptTitle="Bitte fügen Sie die Höhe ein" showDropDown="false" showErrorMessage="true" showInputMessage="true" sqref="G6" type="decimal">
      <formula1>0</formula1>
      <formula2>0</formula2>
    </dataValidation>
    <dataValidation allowBlank="true" error="Längen sind immer positiv" errorTitle="Bitte Eingabekriterien beachten" operator="greaterThanOrEqual" prompt="Längen sind immer positiv" promptTitle="Bitte fügen Sie die Breite ein" showDropDown="false" showErrorMessage="true" showInputMessage="true" sqref="G7" type="decimal">
      <formula1>0</formula1>
      <formula2>0</formula2>
    </dataValidation>
    <dataValidation allowBlank="true" error="Längen sind immer positiv" errorTitle="Bitte Eingabekriterien beachten" operator="greaterThanOrEqual" prompt="Längen sind immer positiv" promptTitle="Bitte Stegdicke einfügen" showDropDown="false" showErrorMessage="true" showInputMessage="true" sqref="G8" type="decimal">
      <formula1>0</formula1>
      <formula2>0</formula2>
    </dataValidation>
    <dataValidation allowBlank="true" error="Längen sind immer positiv" errorTitle="Bitte Eingabekriterien Beachten" operator="greaterThanOrEqual" prompt="Längen sind immer positiv" promptTitle="Bitte Flanschdicke eingeben" showDropDown="false" showErrorMessage="true" showInputMessage="true" sqref="G9" type="decimal">
      <formula1>0</formula1>
      <formula2>0</formula2>
    </dataValidation>
    <dataValidation allowBlank="true" error="Die Dichte ist immer größer als 0" errorTitle="Bitte Eingabekriterien beachten" operator="greaterThanOrEqual" prompt="Die Dichte ist immer größer als 0" promptTitle="Bitte fügen Sie die Dichte ein" showDropDown="false" showErrorMessage="true" showInputMessage="true" sqref="G10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P12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10.7295918367347" collapsed="true"/>
    <col min="3" max="3" hidden="false" style="32" width="11.4183673469388" collapsed="true"/>
    <col min="4" max="4" hidden="false" style="0" width="10.7295918367347" collapsed="true"/>
    <col min="5" max="8" hidden="false" style="33" width="11.4183673469388" collapsed="true"/>
    <col min="9" max="12" hidden="false" style="0" width="11.4183673469388" collapsed="true"/>
    <col min="13" max="1025" hidden="false" style="0" width="10.7295918367347" collapsed="true"/>
  </cols>
  <sheetData>
    <row r="1" customFormat="false" ht="19.5" hidden="false" customHeight="false" outlineLevel="0" collapsed="false">
      <c r="A1" s="34" t="s">
        <v>0</v>
      </c>
      <c r="B1" s="34"/>
      <c r="C1" s="34"/>
      <c r="D1" s="34"/>
      <c r="E1" s="34"/>
      <c r="F1" s="34"/>
      <c r="G1" s="34"/>
      <c r="H1" s="34"/>
      <c r="I1"/>
    </row>
    <row r="2" customFormat="false" ht="15" hidden="false" customHeight="false" outlineLevel="0" collapsed="false">
      <c r="C2" s="0"/>
      <c r="E2" s="0"/>
      <c r="F2" s="0"/>
      <c r="G2" s="0"/>
      <c r="H2" s="0"/>
      <c r="S2" s="35"/>
      <c r="V2" s="35"/>
    </row>
    <row r="4" customFormat="false" ht="15" hidden="false" customHeight="false" outlineLevel="0" collapsed="false">
      <c r="C4" s="0"/>
      <c r="E4" s="0"/>
      <c r="F4" s="0"/>
      <c r="G4" s="0"/>
      <c r="H4" s="0"/>
      <c r="J4" s="36"/>
      <c r="K4" s="36"/>
      <c r="M4" s="37"/>
    </row>
    <row r="5" customFormat="false" ht="15" hidden="false" customHeight="false" outlineLevel="0" collapsed="false">
      <c r="B5" s="38" t="s">
        <v>51</v>
      </c>
      <c r="C5" s="0"/>
      <c r="E5" s="0"/>
      <c r="F5" s="0"/>
      <c r="G5" s="0"/>
      <c r="H5" s="0"/>
      <c r="M5" s="37"/>
    </row>
    <row r="6" customFormat="false" ht="15" hidden="false" customHeight="false" outlineLevel="0" collapsed="false">
      <c r="B6" s="39" t="s">
        <v>52</v>
      </c>
      <c r="C6" s="40"/>
      <c r="D6" s="41" t="n">
        <f aca="false">L</f>
        <v>14</v>
      </c>
      <c r="E6" s="40" t="s">
        <v>4</v>
      </c>
      <c r="F6" s="0"/>
      <c r="G6" s="0"/>
      <c r="H6" s="0"/>
      <c r="M6" s="37"/>
    </row>
    <row r="7" customFormat="false" ht="15" hidden="false" customHeight="false" outlineLevel="0" collapsed="false">
      <c r="B7" s="39" t="s">
        <v>53</v>
      </c>
      <c r="C7" s="40"/>
      <c r="D7" s="41" t="n">
        <f aca="false">Position1</f>
        <v>2</v>
      </c>
      <c r="E7" s="40" t="s">
        <v>4</v>
      </c>
      <c r="F7" s="0"/>
      <c r="G7" s="0"/>
      <c r="H7" s="0"/>
      <c r="M7" s="37"/>
    </row>
    <row r="8" customFormat="false" ht="15" hidden="false" customHeight="false" outlineLevel="0" collapsed="false">
      <c r="B8" s="39" t="s">
        <v>54</v>
      </c>
      <c r="C8" s="40"/>
      <c r="D8" s="41" t="n">
        <f aca="false">Einzellast1</f>
        <v>20000</v>
      </c>
      <c r="E8" s="40" t="s">
        <v>11</v>
      </c>
      <c r="F8" s="0"/>
      <c r="G8" s="0"/>
      <c r="H8" s="0"/>
    </row>
    <row r="9" customFormat="false" ht="15" hidden="false" customHeight="false" outlineLevel="0" collapsed="false">
      <c r="B9" s="42" t="s">
        <v>55</v>
      </c>
      <c r="C9" s="40"/>
      <c r="D9" s="41" t="n">
        <f aca="false">Position2</f>
        <v>6.5</v>
      </c>
      <c r="E9" s="40" t="s">
        <v>4</v>
      </c>
      <c r="F9" s="0"/>
      <c r="G9" s="0"/>
      <c r="H9" s="0"/>
    </row>
    <row r="10" customFormat="false" ht="15" hidden="false" customHeight="false" outlineLevel="0" collapsed="false">
      <c r="B10" s="42" t="s">
        <v>56</v>
      </c>
      <c r="C10" s="40"/>
      <c r="D10" s="41" t="n">
        <f aca="false">Einzellast2</f>
        <v>20000</v>
      </c>
      <c r="E10" s="40" t="s">
        <v>11</v>
      </c>
      <c r="F10" s="0"/>
      <c r="G10" s="0"/>
      <c r="H10" s="0"/>
      <c r="V10" s="35"/>
    </row>
    <row r="11" customFormat="false" ht="15" hidden="false" customHeight="false" outlineLevel="0" collapsed="false">
      <c r="B11" s="42" t="s">
        <v>57</v>
      </c>
      <c r="C11" s="40"/>
      <c r="D11" s="41" t="n">
        <f aca="false">Gleichlast</f>
        <v>4121.137</v>
      </c>
      <c r="E11" s="40" t="s">
        <v>11</v>
      </c>
      <c r="F11" s="0"/>
      <c r="G11" s="0"/>
      <c r="H11" s="0"/>
    </row>
    <row r="12" customFormat="false" ht="15" hidden="false" customHeight="false" outlineLevel="0" collapsed="false">
      <c r="B12" s="42" t="s">
        <v>58</v>
      </c>
      <c r="C12" s="40"/>
      <c r="D12" s="41" t="n">
        <f aca="false">Flächeq</f>
        <v>142.82</v>
      </c>
      <c r="E12" s="40" t="s">
        <v>44</v>
      </c>
      <c r="F12" s="0"/>
      <c r="G12" s="0"/>
      <c r="H12" s="0"/>
      <c r="S12" s="35"/>
    </row>
    <row r="13" customFormat="false" ht="15" hidden="false" customHeight="false" outlineLevel="0" collapsed="false">
      <c r="C13" s="0"/>
      <c r="E13" s="0"/>
      <c r="F13" s="0"/>
      <c r="G13" s="0"/>
      <c r="H13" s="0"/>
      <c r="J13" s="36"/>
    </row>
    <row r="14" customFormat="false" ht="15" hidden="false" customHeight="false" outlineLevel="0" collapsed="false">
      <c r="C14" s="0"/>
      <c r="E14" s="0"/>
      <c r="F14" s="0"/>
      <c r="G14" s="0"/>
      <c r="H14" s="0"/>
      <c r="J14" s="36"/>
      <c r="Q14" s="43"/>
      <c r="R14" s="43"/>
      <c r="S14" s="43"/>
      <c r="T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</row>
    <row r="15" customFormat="false" ht="15" hidden="false" customHeight="false" outlineLevel="0" collapsed="false">
      <c r="C15" s="0"/>
      <c r="E15" s="0"/>
      <c r="F15" s="0"/>
      <c r="G15" s="0"/>
      <c r="H15" s="0"/>
      <c r="O15" s="43"/>
      <c r="P15" s="43"/>
      <c r="Q15" s="43"/>
      <c r="R15" s="43"/>
      <c r="S15" s="43"/>
      <c r="T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</row>
    <row r="16" customFormat="false" ht="15" hidden="false" customHeight="false" outlineLevel="0" collapsed="false">
      <c r="B16" s="44" t="s">
        <v>18</v>
      </c>
      <c r="C16" s="44"/>
      <c r="E16" s="0"/>
      <c r="F16" s="0"/>
      <c r="G16" s="0"/>
      <c r="H16" s="0"/>
      <c r="O16" s="43"/>
      <c r="P16" s="43"/>
      <c r="Q16" s="43"/>
      <c r="R16" s="43"/>
      <c r="S16" s="43"/>
      <c r="T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</row>
    <row r="17" customFormat="false" ht="18" hidden="false" customHeight="false" outlineLevel="0" collapsed="false">
      <c r="B17" s="45" t="s">
        <v>59</v>
      </c>
      <c r="C17" s="41" t="n">
        <f aca="false">MAX(G51:G121)</f>
        <v>190511.766125714</v>
      </c>
      <c r="D17" s="40" t="s">
        <v>11</v>
      </c>
      <c r="E17" s="0"/>
      <c r="F17" s="0"/>
      <c r="G17" s="0"/>
      <c r="H17" s="0"/>
      <c r="J17" s="46"/>
      <c r="K17" s="46"/>
      <c r="O17" s="47"/>
      <c r="T17" s="46"/>
      <c r="Y17" s="47"/>
      <c r="Z17" s="48"/>
      <c r="AA17" s="48"/>
      <c r="AB17" s="43"/>
      <c r="AC17" s="46"/>
      <c r="AD17" s="46"/>
      <c r="AE17" s="46"/>
      <c r="AF17" s="46"/>
      <c r="AG17" s="43"/>
      <c r="AH17" s="43"/>
      <c r="AI17" s="47"/>
      <c r="AJ17" s="48"/>
      <c r="AK17" s="48"/>
      <c r="AL17" s="43"/>
      <c r="AM17" s="46"/>
      <c r="AN17" s="46"/>
      <c r="AO17" s="46"/>
      <c r="AP17" s="46"/>
    </row>
    <row r="18" customFormat="false" ht="18" hidden="false" customHeight="false" outlineLevel="0" collapsed="false">
      <c r="B18" s="45" t="s">
        <v>60</v>
      </c>
      <c r="C18" s="41" t="n">
        <f aca="false">VLOOKUP(MaxMoment,G51:H121,2,0)</f>
        <v>6.4</v>
      </c>
      <c r="D18" s="40" t="s">
        <v>4</v>
      </c>
      <c r="E18" s="0"/>
      <c r="F18" s="0"/>
      <c r="G18" s="0"/>
      <c r="H18" s="0"/>
      <c r="J18" s="49"/>
      <c r="K18" s="49"/>
      <c r="O18" s="50"/>
      <c r="Y18" s="50"/>
      <c r="Z18" s="51"/>
      <c r="AA18" s="51"/>
      <c r="AB18" s="43"/>
      <c r="AC18" s="52"/>
      <c r="AD18" s="52"/>
      <c r="AE18" s="52"/>
      <c r="AF18" s="52"/>
      <c r="AG18" s="50"/>
      <c r="AH18" s="43"/>
      <c r="AI18" s="50"/>
      <c r="AJ18" s="51"/>
      <c r="AK18" s="51"/>
      <c r="AL18" s="43"/>
      <c r="AM18" s="52"/>
      <c r="AN18" s="52"/>
      <c r="AO18" s="52"/>
      <c r="AP18" s="37"/>
    </row>
    <row r="19" customFormat="false" ht="18" hidden="false" customHeight="false" outlineLevel="0" collapsed="false">
      <c r="B19" s="45" t="s">
        <v>23</v>
      </c>
      <c r="C19" s="41" t="n">
        <f aca="false">Biegesp</f>
        <v>118.150348413845</v>
      </c>
      <c r="D19" s="53" t="s">
        <v>24</v>
      </c>
      <c r="E19" s="0"/>
      <c r="F19" s="0"/>
      <c r="G19" s="0"/>
      <c r="H19" s="0"/>
      <c r="J19" s="49"/>
      <c r="K19" s="49"/>
      <c r="O19" s="50"/>
      <c r="Y19" s="43"/>
      <c r="Z19" s="51"/>
      <c r="AA19" s="51"/>
      <c r="AB19" s="43"/>
      <c r="AC19" s="52"/>
      <c r="AD19" s="52"/>
      <c r="AE19" s="52"/>
      <c r="AF19" s="52"/>
      <c r="AG19" s="43"/>
      <c r="AH19" s="43"/>
      <c r="AI19" s="50"/>
      <c r="AJ19" s="51"/>
      <c r="AK19" s="51"/>
      <c r="AL19" s="43"/>
      <c r="AM19" s="52"/>
      <c r="AN19" s="52"/>
      <c r="AO19" s="52"/>
      <c r="AP19" s="37"/>
    </row>
    <row r="20" customFormat="false" ht="18" hidden="false" customHeight="false" outlineLevel="0" collapsed="false">
      <c r="B20" s="54" t="s">
        <v>61</v>
      </c>
      <c r="C20" s="41" t="n">
        <f aca="false">Gleichlast*L^2/8</f>
        <v>100967.8565</v>
      </c>
      <c r="D20" s="40" t="s">
        <v>11</v>
      </c>
      <c r="E20" s="0"/>
      <c r="F20" s="0"/>
      <c r="G20" s="0"/>
      <c r="H20" s="0"/>
      <c r="J20" s="49"/>
      <c r="K20" s="49"/>
      <c r="O20" s="50"/>
      <c r="Y20" s="50"/>
      <c r="Z20" s="51"/>
      <c r="AA20" s="51"/>
      <c r="AB20" s="43"/>
      <c r="AC20" s="52"/>
      <c r="AD20" s="52"/>
      <c r="AE20" s="52"/>
      <c r="AF20" s="52"/>
      <c r="AG20" s="43"/>
      <c r="AH20" s="43"/>
      <c r="AI20" s="50"/>
      <c r="AJ20" s="51"/>
      <c r="AK20" s="51"/>
      <c r="AL20" s="43"/>
      <c r="AM20" s="52"/>
      <c r="AN20" s="52"/>
      <c r="AO20" s="52"/>
      <c r="AP20" s="37"/>
    </row>
    <row r="21" customFormat="false" ht="18" hidden="false" customHeight="false" outlineLevel="0" collapsed="false">
      <c r="B21" s="45" t="s">
        <v>62</v>
      </c>
      <c r="C21" s="41" t="n">
        <f aca="false">MAX(E51:E121)</f>
        <v>34285.7142857143</v>
      </c>
      <c r="D21" s="40" t="s">
        <v>11</v>
      </c>
      <c r="E21" s="0"/>
      <c r="F21" s="0"/>
      <c r="G21" s="0"/>
      <c r="H21" s="0"/>
      <c r="J21" s="49"/>
      <c r="K21" s="49"/>
      <c r="O21" s="50"/>
      <c r="Y21" s="43"/>
      <c r="Z21" s="51"/>
      <c r="AA21" s="51"/>
      <c r="AB21" s="43"/>
      <c r="AC21" s="52"/>
      <c r="AD21" s="52"/>
      <c r="AE21" s="52"/>
      <c r="AF21" s="52"/>
      <c r="AG21" s="43"/>
      <c r="AH21" s="43"/>
      <c r="AI21" s="50"/>
      <c r="AJ21" s="51"/>
      <c r="AK21" s="51"/>
      <c r="AL21" s="43"/>
      <c r="AM21" s="52"/>
      <c r="AN21" s="52"/>
      <c r="AO21" s="52"/>
      <c r="AP21" s="37"/>
    </row>
    <row r="22" customFormat="false" ht="18" hidden="false" customHeight="false" outlineLevel="0" collapsed="false">
      <c r="B22" s="45" t="s">
        <v>63</v>
      </c>
      <c r="C22" s="41" t="n">
        <f aca="false">MAX(F51:F121)</f>
        <v>68714.2857142857</v>
      </c>
      <c r="D22" s="40" t="s">
        <v>11</v>
      </c>
      <c r="E22" s="0"/>
      <c r="F22" s="0"/>
      <c r="G22" s="0"/>
      <c r="H22" s="0"/>
      <c r="X22" s="43"/>
      <c r="Y22" s="50"/>
      <c r="Z22" s="51"/>
      <c r="AA22" s="51"/>
      <c r="AB22" s="43"/>
      <c r="AC22" s="52"/>
      <c r="AD22" s="52"/>
      <c r="AE22" s="52"/>
      <c r="AF22" s="52"/>
      <c r="AG22" s="43"/>
      <c r="AH22" s="43"/>
      <c r="AI22" s="50"/>
      <c r="AJ22" s="51"/>
      <c r="AK22" s="51"/>
      <c r="AL22" s="43"/>
      <c r="AM22" s="52"/>
      <c r="AN22" s="52"/>
      <c r="AO22" s="52"/>
      <c r="AP22" s="37"/>
    </row>
    <row r="23" customFormat="false" ht="15" hidden="false" customHeight="false" outlineLevel="0" collapsed="false">
      <c r="C23" s="0"/>
      <c r="E23" s="0"/>
      <c r="F23" s="0"/>
      <c r="G23" s="0"/>
      <c r="H23" s="0"/>
      <c r="X23" s="43"/>
      <c r="Y23" s="43"/>
      <c r="Z23" s="51"/>
      <c r="AA23" s="51"/>
      <c r="AB23" s="43"/>
      <c r="AC23" s="52"/>
      <c r="AD23" s="52"/>
      <c r="AE23" s="52"/>
      <c r="AF23" s="52"/>
      <c r="AG23" s="43"/>
      <c r="AH23" s="43"/>
      <c r="AI23" s="50"/>
      <c r="AJ23" s="51"/>
      <c r="AK23" s="51"/>
      <c r="AL23" s="43"/>
      <c r="AM23" s="52"/>
      <c r="AN23" s="52"/>
      <c r="AO23" s="52"/>
      <c r="AP23" s="37"/>
    </row>
    <row r="24" customFormat="false" ht="15" hidden="false" customHeight="false" outlineLevel="0" collapsed="false">
      <c r="C24" s="0"/>
      <c r="E24" s="0"/>
      <c r="F24" s="0"/>
      <c r="G24" s="0"/>
      <c r="H24" s="0"/>
      <c r="X24" s="43"/>
      <c r="Y24" s="50"/>
      <c r="Z24" s="51"/>
      <c r="AA24" s="51"/>
      <c r="AB24" s="43"/>
      <c r="AC24" s="52"/>
      <c r="AD24" s="52"/>
      <c r="AE24" s="52"/>
      <c r="AF24" s="52"/>
      <c r="AG24" s="43"/>
      <c r="AH24" s="43"/>
      <c r="AI24" s="50"/>
      <c r="AJ24" s="51"/>
      <c r="AK24" s="51"/>
      <c r="AL24" s="43"/>
      <c r="AM24" s="52"/>
      <c r="AN24" s="52"/>
      <c r="AO24" s="52"/>
      <c r="AP24" s="37"/>
    </row>
    <row r="25" customFormat="false" ht="15" hidden="false" customHeight="false" outlineLevel="0" collapsed="false">
      <c r="C25" s="0"/>
      <c r="E25" s="0"/>
      <c r="F25" s="0"/>
      <c r="G25" s="0"/>
      <c r="H25" s="0"/>
      <c r="X25" s="43"/>
      <c r="Y25" s="43"/>
      <c r="Z25" s="51"/>
      <c r="AA25" s="51"/>
      <c r="AB25" s="43"/>
      <c r="AC25" s="52"/>
      <c r="AD25" s="52"/>
      <c r="AE25" s="52"/>
      <c r="AF25" s="52"/>
      <c r="AG25" s="43"/>
      <c r="AH25" s="43"/>
      <c r="AI25" s="50"/>
      <c r="AJ25" s="51"/>
      <c r="AK25" s="51"/>
      <c r="AL25" s="43"/>
      <c r="AM25" s="52"/>
      <c r="AN25" s="52"/>
      <c r="AO25" s="52"/>
      <c r="AP25" s="37"/>
    </row>
    <row r="26" customFormat="false" ht="15" hidden="false" customHeight="false" outlineLevel="0" collapsed="false">
      <c r="C26" s="0"/>
      <c r="E26" s="0"/>
      <c r="F26" s="0"/>
      <c r="G26" s="0"/>
      <c r="H26" s="0"/>
      <c r="X26" s="43"/>
      <c r="Y26" s="50"/>
      <c r="Z26" s="51"/>
      <c r="AA26" s="51"/>
      <c r="AB26" s="43"/>
      <c r="AC26" s="52"/>
      <c r="AD26" s="52"/>
      <c r="AE26" s="52"/>
      <c r="AF26" s="52"/>
      <c r="AG26" s="43"/>
      <c r="AH26" s="43"/>
      <c r="AI26" s="50"/>
      <c r="AJ26" s="51"/>
      <c r="AK26" s="51"/>
      <c r="AL26" s="43"/>
      <c r="AM26" s="52"/>
      <c r="AN26" s="52"/>
      <c r="AO26" s="52"/>
      <c r="AP26" s="37"/>
    </row>
    <row r="27" customFormat="false" ht="15" hidden="false" customHeight="false" outlineLevel="0" collapsed="false">
      <c r="C27" s="0"/>
      <c r="E27" s="0"/>
      <c r="F27" s="0"/>
      <c r="G27" s="0"/>
      <c r="H27" s="0"/>
      <c r="U27" s="43"/>
      <c r="X27" s="43"/>
      <c r="Y27" s="43"/>
      <c r="Z27" s="51"/>
      <c r="AA27" s="51"/>
      <c r="AB27" s="43"/>
      <c r="AC27" s="52"/>
      <c r="AD27" s="52"/>
      <c r="AE27" s="52"/>
      <c r="AF27" s="52"/>
      <c r="AG27" s="43"/>
      <c r="AH27" s="43"/>
      <c r="AI27" s="50"/>
      <c r="AJ27" s="51"/>
      <c r="AK27" s="51"/>
      <c r="AL27" s="43"/>
      <c r="AM27" s="52"/>
      <c r="AN27" s="52"/>
      <c r="AO27" s="52"/>
      <c r="AP27" s="37"/>
    </row>
    <row r="28" customFormat="false" ht="15" hidden="false" customHeight="false" outlineLevel="0" collapsed="false">
      <c r="C28" s="0"/>
      <c r="E28" s="0"/>
      <c r="F28" s="0"/>
      <c r="G28" s="0"/>
      <c r="H28" s="0"/>
      <c r="S28" s="52"/>
      <c r="T28" s="52"/>
      <c r="U28" s="52"/>
      <c r="V28" s="52"/>
      <c r="W28" s="50"/>
      <c r="X28" s="43"/>
      <c r="Y28" s="50"/>
      <c r="Z28" s="51"/>
      <c r="AA28" s="51"/>
      <c r="AB28" s="43"/>
      <c r="AC28" s="52"/>
      <c r="AD28" s="52"/>
      <c r="AE28" s="52"/>
      <c r="AF28" s="52"/>
      <c r="AG28" s="43"/>
      <c r="AH28" s="43"/>
      <c r="AI28" s="50"/>
      <c r="AJ28" s="51"/>
      <c r="AK28" s="51"/>
      <c r="AL28" s="43"/>
      <c r="AM28" s="52"/>
      <c r="AN28" s="52"/>
      <c r="AO28" s="52"/>
      <c r="AP28" s="37"/>
    </row>
    <row r="29" customFormat="false" ht="15" hidden="false" customHeight="false" outlineLevel="0" collapsed="false">
      <c r="C29" s="0"/>
      <c r="E29" s="0"/>
      <c r="F29" s="0"/>
      <c r="G29" s="0"/>
      <c r="H29" s="0"/>
      <c r="S29" s="52"/>
      <c r="T29" s="52"/>
      <c r="U29" s="52"/>
      <c r="V29" s="52"/>
      <c r="W29" s="50"/>
      <c r="X29" s="43"/>
      <c r="Y29" s="43"/>
      <c r="Z29" s="51"/>
      <c r="AA29" s="51"/>
      <c r="AB29" s="43"/>
      <c r="AC29" s="52"/>
      <c r="AD29" s="52"/>
      <c r="AE29" s="52"/>
      <c r="AF29" s="52"/>
      <c r="AG29" s="43"/>
      <c r="AH29" s="43"/>
      <c r="AI29" s="50"/>
      <c r="AJ29" s="51"/>
      <c r="AK29" s="51"/>
      <c r="AL29" s="43"/>
      <c r="AM29" s="52"/>
      <c r="AN29" s="52"/>
      <c r="AO29" s="52"/>
      <c r="AP29" s="37"/>
    </row>
    <row r="30" customFormat="false" ht="15" hidden="false" customHeight="false" outlineLevel="0" collapsed="false">
      <c r="C30" s="0"/>
      <c r="E30" s="0"/>
      <c r="F30" s="0"/>
      <c r="G30" s="0"/>
      <c r="H30" s="0"/>
      <c r="S30" s="52"/>
      <c r="T30" s="52"/>
      <c r="U30" s="52"/>
      <c r="V30" s="52"/>
      <c r="W30" s="50"/>
      <c r="X30" s="43"/>
      <c r="Y30" s="50"/>
      <c r="Z30" s="51"/>
      <c r="AA30" s="51"/>
      <c r="AB30" s="43"/>
      <c r="AC30" s="52"/>
      <c r="AD30" s="52"/>
      <c r="AE30" s="52"/>
      <c r="AF30" s="52"/>
      <c r="AG30" s="43"/>
      <c r="AH30" s="43"/>
      <c r="AI30" s="50"/>
      <c r="AJ30" s="51"/>
      <c r="AK30" s="51"/>
      <c r="AL30" s="43"/>
      <c r="AM30" s="52"/>
      <c r="AN30" s="52"/>
      <c r="AO30" s="52"/>
      <c r="AP30" s="37"/>
    </row>
    <row r="31" customFormat="false" ht="15" hidden="false" customHeight="false" outlineLevel="0" collapsed="false">
      <c r="C31" s="0"/>
      <c r="E31" s="0"/>
      <c r="F31" s="0"/>
      <c r="G31" s="0"/>
      <c r="H31" s="0"/>
      <c r="S31" s="52"/>
      <c r="T31" s="52"/>
      <c r="U31" s="52"/>
      <c r="V31" s="52"/>
      <c r="W31" s="50"/>
      <c r="X31" s="43"/>
      <c r="Y31" s="43"/>
      <c r="Z31" s="51"/>
      <c r="AA31" s="51"/>
      <c r="AB31" s="43"/>
      <c r="AC31" s="52"/>
      <c r="AD31" s="52"/>
      <c r="AE31" s="52"/>
      <c r="AF31" s="52"/>
      <c r="AG31" s="43"/>
      <c r="AH31" s="43"/>
      <c r="AI31" s="50"/>
      <c r="AJ31" s="51"/>
      <c r="AK31" s="51"/>
      <c r="AL31" s="43"/>
      <c r="AM31" s="52"/>
      <c r="AN31" s="52"/>
      <c r="AO31" s="52"/>
      <c r="AP31" s="37"/>
    </row>
    <row r="32" customFormat="false" ht="15" hidden="false" customHeight="false" outlineLevel="0" collapsed="false">
      <c r="C32" s="0"/>
      <c r="E32" s="0"/>
      <c r="F32" s="0"/>
      <c r="G32" s="0"/>
      <c r="H32" s="0"/>
      <c r="S32" s="52"/>
      <c r="T32" s="52"/>
      <c r="U32" s="52"/>
      <c r="V32" s="52"/>
      <c r="W32" s="50"/>
      <c r="X32" s="43"/>
      <c r="Y32" s="50"/>
      <c r="Z32" s="51"/>
      <c r="AA32" s="51"/>
      <c r="AB32" s="43"/>
      <c r="AC32" s="52"/>
      <c r="AD32" s="52"/>
      <c r="AE32" s="52"/>
      <c r="AF32" s="52"/>
      <c r="AG32" s="43"/>
      <c r="AH32" s="43"/>
      <c r="AI32" s="50"/>
      <c r="AJ32" s="51"/>
      <c r="AK32" s="51"/>
      <c r="AL32" s="43"/>
      <c r="AM32" s="52"/>
      <c r="AN32" s="52"/>
      <c r="AO32" s="52"/>
      <c r="AP32" s="37"/>
    </row>
    <row r="33" customFormat="false" ht="15" hidden="false" customHeight="false" outlineLevel="0" collapsed="false">
      <c r="C33" s="0"/>
      <c r="E33" s="0"/>
      <c r="F33" s="0"/>
      <c r="G33" s="0"/>
      <c r="H33" s="0"/>
      <c r="S33" s="52"/>
      <c r="T33" s="52"/>
      <c r="U33" s="52"/>
      <c r="V33" s="52"/>
      <c r="W33" s="50"/>
      <c r="X33" s="43"/>
      <c r="Y33" s="43"/>
      <c r="Z33" s="51"/>
      <c r="AA33" s="51"/>
      <c r="AB33" s="43"/>
      <c r="AC33" s="52"/>
      <c r="AD33" s="52"/>
      <c r="AE33" s="52"/>
      <c r="AF33" s="52"/>
      <c r="AG33" s="43"/>
      <c r="AH33" s="43"/>
      <c r="AI33" s="50"/>
      <c r="AJ33" s="51"/>
      <c r="AK33" s="51"/>
      <c r="AL33" s="43"/>
      <c r="AM33" s="52"/>
      <c r="AN33" s="52"/>
      <c r="AO33" s="52"/>
      <c r="AP33" s="37"/>
    </row>
    <row r="34" customFormat="false" ht="15" hidden="false" customHeight="false" outlineLevel="0" collapsed="false">
      <c r="C34" s="0"/>
      <c r="E34" s="0"/>
      <c r="F34" s="0"/>
      <c r="G34" s="0"/>
      <c r="H34" s="0"/>
      <c r="S34" s="52"/>
      <c r="T34" s="52"/>
      <c r="U34" s="52"/>
      <c r="V34" s="52"/>
      <c r="W34" s="50"/>
      <c r="X34" s="43"/>
      <c r="Y34" s="50"/>
      <c r="Z34" s="51"/>
      <c r="AA34" s="51"/>
      <c r="AB34" s="43"/>
      <c r="AC34" s="52"/>
      <c r="AD34" s="52"/>
      <c r="AE34" s="52"/>
      <c r="AF34" s="52"/>
      <c r="AG34" s="43"/>
      <c r="AH34" s="43"/>
      <c r="AI34" s="50"/>
      <c r="AJ34" s="51"/>
      <c r="AK34" s="51"/>
      <c r="AL34" s="43"/>
      <c r="AM34" s="52"/>
      <c r="AN34" s="52"/>
      <c r="AO34" s="52"/>
      <c r="AP34" s="37"/>
    </row>
    <row r="35" customFormat="false" ht="15" hidden="false" customHeight="false" outlineLevel="0" collapsed="false">
      <c r="C35" s="0"/>
      <c r="E35" s="0"/>
      <c r="F35" s="0"/>
      <c r="G35" s="0"/>
      <c r="H35" s="0"/>
      <c r="S35" s="52"/>
      <c r="T35" s="52"/>
      <c r="U35" s="52"/>
      <c r="V35" s="52"/>
      <c r="W35" s="50"/>
      <c r="X35" s="43"/>
      <c r="Y35" s="43"/>
      <c r="Z35" s="51"/>
      <c r="AA35" s="51"/>
      <c r="AB35" s="43"/>
      <c r="AC35" s="52"/>
      <c r="AD35" s="52"/>
      <c r="AE35" s="52"/>
      <c r="AF35" s="52"/>
      <c r="AG35" s="43"/>
      <c r="AH35" s="43"/>
      <c r="AI35" s="50"/>
      <c r="AJ35" s="51"/>
      <c r="AK35" s="51"/>
      <c r="AL35" s="43"/>
      <c r="AM35" s="52"/>
      <c r="AN35" s="52"/>
      <c r="AO35" s="52"/>
      <c r="AP35" s="37"/>
    </row>
    <row r="36" customFormat="false" ht="15" hidden="false" customHeight="false" outlineLevel="0" collapsed="false">
      <c r="C36" s="0"/>
      <c r="E36" s="0"/>
      <c r="F36" s="0"/>
      <c r="G36" s="0"/>
      <c r="H36" s="0"/>
      <c r="S36" s="52"/>
      <c r="T36" s="52"/>
      <c r="U36" s="52"/>
      <c r="V36" s="52"/>
      <c r="W36" s="50"/>
      <c r="X36" s="43"/>
      <c r="Y36" s="50"/>
      <c r="Z36" s="51"/>
      <c r="AA36" s="51"/>
      <c r="AB36" s="43"/>
      <c r="AC36" s="52"/>
      <c r="AD36" s="52"/>
      <c r="AE36" s="52"/>
      <c r="AF36" s="52"/>
      <c r="AG36" s="43"/>
      <c r="AH36" s="43"/>
      <c r="AI36" s="50"/>
      <c r="AJ36" s="51"/>
      <c r="AK36" s="51"/>
      <c r="AL36" s="43"/>
      <c r="AM36" s="52"/>
      <c r="AN36" s="52"/>
      <c r="AO36" s="52"/>
      <c r="AP36" s="37"/>
    </row>
    <row r="37" customFormat="false" ht="15" hidden="false" customHeight="false" outlineLevel="0" collapsed="false">
      <c r="C37" s="0"/>
      <c r="E37" s="0"/>
      <c r="F37" s="0"/>
      <c r="G37" s="0"/>
      <c r="H37" s="0"/>
      <c r="S37" s="52"/>
      <c r="T37" s="52"/>
      <c r="U37" s="52"/>
      <c r="V37" s="52"/>
      <c r="W37" s="50"/>
      <c r="X37" s="43"/>
      <c r="Y37" s="43"/>
      <c r="Z37" s="51"/>
      <c r="AA37" s="51"/>
      <c r="AB37" s="43"/>
      <c r="AC37" s="52"/>
      <c r="AD37" s="52"/>
      <c r="AE37" s="52"/>
      <c r="AF37" s="52"/>
      <c r="AG37" s="43"/>
      <c r="AH37" s="43"/>
      <c r="AI37" s="50"/>
      <c r="AJ37" s="51"/>
      <c r="AK37" s="51"/>
      <c r="AL37" s="43"/>
      <c r="AM37" s="52"/>
      <c r="AN37" s="52"/>
      <c r="AO37" s="52"/>
      <c r="AP37" s="37"/>
    </row>
    <row r="38" customFormat="false" ht="15" hidden="false" customHeight="false" outlineLevel="0" collapsed="false">
      <c r="C38" s="0"/>
      <c r="E38" s="0"/>
      <c r="F38" s="0"/>
      <c r="G38" s="0"/>
      <c r="H38" s="0"/>
      <c r="S38" s="52"/>
      <c r="T38" s="52"/>
      <c r="U38" s="52"/>
      <c r="V38" s="52"/>
      <c r="W38" s="50"/>
      <c r="X38" s="43"/>
      <c r="Y38" s="50"/>
      <c r="Z38" s="51"/>
      <c r="AA38" s="51"/>
      <c r="AB38" s="43"/>
      <c r="AC38" s="52"/>
      <c r="AD38" s="52"/>
      <c r="AE38" s="52"/>
      <c r="AF38" s="52"/>
      <c r="AG38" s="43"/>
      <c r="AH38" s="43"/>
      <c r="AI38" s="50"/>
      <c r="AJ38" s="51"/>
      <c r="AK38" s="51"/>
      <c r="AL38" s="43"/>
      <c r="AM38" s="52"/>
      <c r="AN38" s="52"/>
      <c r="AO38" s="52"/>
      <c r="AP38" s="37"/>
    </row>
    <row r="39" customFormat="false" ht="15" hidden="false" customHeight="false" outlineLevel="0" collapsed="false">
      <c r="C39" s="0"/>
      <c r="E39" s="0"/>
      <c r="F39" s="0"/>
      <c r="G39" s="0"/>
      <c r="H39" s="0"/>
      <c r="S39" s="52"/>
      <c r="T39" s="52"/>
      <c r="U39" s="52"/>
      <c r="V39" s="52"/>
      <c r="W39" s="50"/>
      <c r="X39" s="43"/>
      <c r="Y39" s="43"/>
      <c r="Z39" s="51"/>
      <c r="AA39" s="51"/>
      <c r="AB39" s="43"/>
      <c r="AC39" s="52"/>
      <c r="AD39" s="52"/>
      <c r="AE39" s="52"/>
      <c r="AF39" s="52"/>
      <c r="AG39" s="43"/>
      <c r="AH39" s="43"/>
      <c r="AI39" s="50"/>
      <c r="AJ39" s="51"/>
      <c r="AK39" s="51"/>
      <c r="AL39" s="43"/>
      <c r="AM39" s="52"/>
      <c r="AN39" s="52"/>
      <c r="AO39" s="52"/>
      <c r="AP39" s="37"/>
    </row>
    <row r="40" customFormat="false" ht="15" hidden="false" customHeight="false" outlineLevel="0" collapsed="false">
      <c r="C40" s="0"/>
      <c r="E40" s="0"/>
      <c r="F40" s="0"/>
      <c r="G40" s="0"/>
      <c r="H40" s="0"/>
      <c r="S40" s="52"/>
      <c r="T40" s="52"/>
      <c r="U40" s="52"/>
      <c r="V40" s="52"/>
      <c r="W40" s="50"/>
      <c r="X40" s="43"/>
      <c r="Y40" s="50"/>
      <c r="Z40" s="51"/>
      <c r="AA40" s="51"/>
      <c r="AB40" s="43"/>
      <c r="AC40" s="52"/>
      <c r="AD40" s="52"/>
      <c r="AE40" s="52"/>
      <c r="AF40" s="52"/>
      <c r="AG40" s="43"/>
      <c r="AH40" s="43"/>
      <c r="AI40" s="50"/>
      <c r="AJ40" s="51"/>
      <c r="AK40" s="51"/>
      <c r="AL40" s="43"/>
      <c r="AM40" s="52"/>
      <c r="AN40" s="52"/>
      <c r="AO40" s="52"/>
      <c r="AP40" s="37"/>
    </row>
    <row r="41" customFormat="false" ht="15" hidden="false" customHeight="false" outlineLevel="0" collapsed="false">
      <c r="C41" s="0"/>
      <c r="E41" s="0"/>
      <c r="F41" s="0"/>
      <c r="G41" s="0"/>
      <c r="H41" s="0"/>
      <c r="S41" s="52"/>
      <c r="T41" s="52"/>
      <c r="U41" s="52"/>
      <c r="V41" s="52"/>
      <c r="W41" s="50"/>
      <c r="X41" s="43"/>
      <c r="Y41" s="43"/>
      <c r="Z41" s="51"/>
      <c r="AA41" s="51"/>
      <c r="AB41" s="43"/>
      <c r="AC41" s="52"/>
      <c r="AD41" s="52"/>
      <c r="AE41" s="52"/>
      <c r="AF41" s="52"/>
      <c r="AG41" s="43"/>
      <c r="AH41" s="43"/>
      <c r="AI41" s="50"/>
      <c r="AJ41" s="51"/>
      <c r="AK41" s="51"/>
      <c r="AL41" s="43"/>
      <c r="AM41" s="52"/>
      <c r="AN41" s="52"/>
      <c r="AO41" s="52"/>
      <c r="AP41" s="37"/>
    </row>
    <row r="42" customFormat="false" ht="15" hidden="false" customHeight="false" outlineLevel="0" collapsed="false">
      <c r="C42" s="0"/>
      <c r="E42" s="0"/>
      <c r="F42" s="0"/>
      <c r="G42" s="0"/>
      <c r="H42" s="0"/>
      <c r="S42" s="52"/>
      <c r="T42" s="52"/>
      <c r="U42" s="52"/>
      <c r="V42" s="52"/>
      <c r="W42" s="50"/>
      <c r="X42" s="43"/>
      <c r="Y42" s="50"/>
      <c r="Z42" s="51"/>
      <c r="AA42" s="51"/>
      <c r="AB42" s="43"/>
      <c r="AC42" s="52"/>
      <c r="AD42" s="52"/>
      <c r="AE42" s="52"/>
      <c r="AF42" s="52"/>
      <c r="AG42" s="43"/>
      <c r="AH42" s="43"/>
      <c r="AI42" s="50"/>
      <c r="AJ42" s="51"/>
      <c r="AK42" s="51"/>
      <c r="AL42" s="43"/>
      <c r="AM42" s="52"/>
      <c r="AN42" s="52"/>
      <c r="AO42" s="52"/>
      <c r="AP42" s="37"/>
    </row>
    <row r="43" customFormat="false" ht="15" hidden="false" customHeight="false" outlineLevel="0" collapsed="false">
      <c r="C43" s="0"/>
      <c r="E43" s="0"/>
      <c r="F43" s="0"/>
      <c r="G43" s="0"/>
      <c r="H43" s="0"/>
      <c r="S43" s="52"/>
      <c r="T43" s="52"/>
      <c r="U43" s="52"/>
      <c r="V43" s="52"/>
      <c r="W43" s="50"/>
      <c r="X43" s="43"/>
      <c r="Y43" s="43"/>
      <c r="Z43" s="51"/>
      <c r="AA43" s="51"/>
      <c r="AB43" s="43"/>
      <c r="AC43" s="52"/>
      <c r="AD43" s="52"/>
      <c r="AE43" s="52"/>
      <c r="AF43" s="52"/>
      <c r="AG43" s="43"/>
      <c r="AH43" s="43"/>
      <c r="AI43" s="50"/>
      <c r="AJ43" s="51"/>
      <c r="AK43" s="51"/>
      <c r="AL43" s="43"/>
      <c r="AM43" s="52"/>
      <c r="AN43" s="52"/>
      <c r="AO43" s="52"/>
      <c r="AP43" s="37"/>
    </row>
    <row r="44" customFormat="false" ht="15" hidden="false" customHeight="false" outlineLevel="0" collapsed="false">
      <c r="C44" s="0"/>
      <c r="E44" s="0"/>
      <c r="F44" s="0"/>
      <c r="G44" s="0"/>
      <c r="H44" s="0"/>
      <c r="S44" s="52"/>
      <c r="T44" s="52"/>
      <c r="U44" s="52"/>
      <c r="V44" s="52"/>
      <c r="W44" s="50"/>
      <c r="X44" s="43"/>
      <c r="Y44" s="50"/>
      <c r="Z44" s="51"/>
      <c r="AA44" s="51"/>
      <c r="AB44" s="43"/>
      <c r="AC44" s="52"/>
      <c r="AD44" s="52"/>
      <c r="AE44" s="52"/>
      <c r="AF44" s="52"/>
      <c r="AG44" s="43"/>
      <c r="AH44" s="43"/>
      <c r="AI44" s="50"/>
      <c r="AJ44" s="51"/>
      <c r="AK44" s="51"/>
      <c r="AL44" s="43"/>
      <c r="AM44" s="52"/>
      <c r="AN44" s="52"/>
      <c r="AO44" s="52"/>
      <c r="AP44" s="37"/>
    </row>
    <row r="45" customFormat="false" ht="15" hidden="false" customHeight="false" outlineLevel="0" collapsed="false">
      <c r="C45" s="0"/>
      <c r="E45" s="0"/>
      <c r="F45" s="0"/>
      <c r="G45" s="0"/>
      <c r="H45" s="0"/>
      <c r="S45" s="52"/>
      <c r="T45" s="52"/>
      <c r="U45" s="52"/>
      <c r="V45" s="52"/>
      <c r="W45" s="50"/>
      <c r="X45" s="43"/>
      <c r="Y45" s="43"/>
      <c r="Z45" s="51"/>
      <c r="AA45" s="51"/>
      <c r="AB45" s="43"/>
      <c r="AC45" s="52"/>
      <c r="AD45" s="52"/>
      <c r="AE45" s="52"/>
      <c r="AF45" s="52"/>
      <c r="AG45" s="43"/>
      <c r="AH45" s="43"/>
      <c r="AI45" s="50"/>
      <c r="AJ45" s="51"/>
      <c r="AK45" s="51"/>
      <c r="AL45" s="43"/>
      <c r="AM45" s="52"/>
      <c r="AN45" s="52"/>
      <c r="AO45" s="52"/>
      <c r="AP45" s="37"/>
    </row>
    <row r="46" customFormat="false" ht="15" hidden="false" customHeight="false" outlineLevel="0" collapsed="false">
      <c r="C46" s="0"/>
      <c r="E46" s="0"/>
      <c r="F46" s="0"/>
      <c r="G46" s="0"/>
      <c r="H46" s="0"/>
      <c r="S46" s="52"/>
      <c r="T46" s="52"/>
      <c r="U46" s="52"/>
      <c r="V46" s="52"/>
      <c r="W46" s="50"/>
      <c r="X46" s="43"/>
      <c r="Y46" s="50"/>
      <c r="Z46" s="51"/>
      <c r="AA46" s="51"/>
      <c r="AB46" s="43"/>
      <c r="AC46" s="52"/>
      <c r="AD46" s="52"/>
      <c r="AE46" s="52"/>
      <c r="AF46" s="52"/>
      <c r="AG46" s="43"/>
      <c r="AH46" s="43"/>
      <c r="AI46" s="50"/>
      <c r="AJ46" s="51"/>
      <c r="AK46" s="51"/>
      <c r="AL46" s="43"/>
      <c r="AM46" s="52"/>
      <c r="AN46" s="52"/>
      <c r="AO46" s="52"/>
      <c r="AP46" s="37"/>
    </row>
    <row r="47" customFormat="false" ht="15" hidden="false" customHeight="false" outlineLevel="0" collapsed="false">
      <c r="C47" s="0"/>
      <c r="E47" s="0"/>
      <c r="F47" s="0"/>
      <c r="G47" s="0"/>
      <c r="H47" s="0"/>
      <c r="S47" s="52"/>
      <c r="T47" s="52"/>
      <c r="U47" s="52"/>
      <c r="V47" s="52"/>
      <c r="W47" s="50"/>
      <c r="X47" s="43"/>
      <c r="Y47" s="43"/>
      <c r="Z47" s="51"/>
      <c r="AA47" s="51"/>
      <c r="AB47" s="43"/>
      <c r="AC47" s="52"/>
      <c r="AD47" s="52"/>
      <c r="AE47" s="52"/>
      <c r="AF47" s="52"/>
      <c r="AG47" s="43"/>
      <c r="AH47" s="43"/>
      <c r="AI47" s="50"/>
      <c r="AJ47" s="51"/>
      <c r="AK47" s="51"/>
      <c r="AL47" s="43"/>
      <c r="AM47" s="52"/>
      <c r="AN47" s="52"/>
      <c r="AO47" s="52"/>
      <c r="AP47" s="37"/>
    </row>
    <row r="48" customFormat="false" ht="15" hidden="false" customHeight="false" outlineLevel="0" collapsed="false">
      <c r="C48" s="0"/>
      <c r="E48" s="0"/>
      <c r="F48" s="0"/>
      <c r="G48" s="0"/>
      <c r="H48" s="0"/>
      <c r="S48" s="52"/>
      <c r="T48" s="52"/>
      <c r="U48" s="52"/>
      <c r="V48" s="52"/>
      <c r="W48" s="50"/>
      <c r="X48" s="43"/>
      <c r="Y48" s="50"/>
      <c r="Z48" s="51"/>
      <c r="AA48" s="51"/>
      <c r="AB48" s="43"/>
      <c r="AC48" s="52"/>
      <c r="AD48" s="52"/>
      <c r="AE48" s="52"/>
      <c r="AF48" s="52"/>
      <c r="AG48" s="43"/>
      <c r="AH48" s="43"/>
      <c r="AI48" s="50"/>
      <c r="AJ48" s="51"/>
      <c r="AK48" s="51"/>
      <c r="AL48" s="43"/>
      <c r="AM48" s="52"/>
      <c r="AN48" s="52"/>
      <c r="AO48" s="52"/>
      <c r="AP48" s="37"/>
    </row>
    <row r="49" customFormat="false" ht="15" hidden="false" customHeight="false" outlineLevel="0" collapsed="false">
      <c r="C49" s="0"/>
      <c r="E49" s="0"/>
      <c r="F49" s="0"/>
      <c r="G49" s="0"/>
      <c r="H49" s="0"/>
      <c r="S49" s="52"/>
      <c r="T49" s="52"/>
      <c r="U49" s="52"/>
      <c r="V49" s="52"/>
      <c r="W49" s="50"/>
      <c r="X49" s="43"/>
      <c r="Y49" s="43"/>
      <c r="Z49" s="51"/>
      <c r="AA49" s="51"/>
      <c r="AB49" s="43"/>
      <c r="AC49" s="52"/>
      <c r="AD49" s="52"/>
      <c r="AE49" s="52"/>
      <c r="AF49" s="52"/>
      <c r="AG49" s="43"/>
      <c r="AH49" s="43"/>
      <c r="AI49" s="50"/>
      <c r="AJ49" s="51"/>
      <c r="AK49" s="51"/>
      <c r="AL49" s="43"/>
      <c r="AM49" s="52"/>
      <c r="AN49" s="52"/>
      <c r="AO49" s="52"/>
      <c r="AP49" s="37"/>
    </row>
    <row r="50" customFormat="false" ht="15" hidden="false" customHeight="false" outlineLevel="0" collapsed="false">
      <c r="A50" s="55" t="s">
        <v>64</v>
      </c>
      <c r="B50" s="56" t="s">
        <v>65</v>
      </c>
      <c r="C50" s="56" t="s">
        <v>66</v>
      </c>
      <c r="D50" s="57" t="s">
        <v>67</v>
      </c>
      <c r="E50" s="57" t="s">
        <v>68</v>
      </c>
      <c r="F50" s="57" t="s">
        <v>69</v>
      </c>
      <c r="G50" s="57" t="s">
        <v>70</v>
      </c>
      <c r="H50" s="0"/>
      <c r="S50" s="52"/>
      <c r="T50" s="52"/>
      <c r="U50" s="52"/>
      <c r="V50" s="52"/>
      <c r="W50" s="50"/>
      <c r="X50" s="43"/>
      <c r="Y50" s="50"/>
      <c r="Z50" s="51"/>
      <c r="AA50" s="51"/>
      <c r="AB50" s="43"/>
      <c r="AC50" s="52"/>
      <c r="AD50" s="52"/>
      <c r="AE50" s="52"/>
      <c r="AF50" s="52"/>
      <c r="AG50" s="43"/>
      <c r="AH50" s="43"/>
      <c r="AI50" s="50"/>
      <c r="AJ50" s="51"/>
      <c r="AK50" s="51"/>
      <c r="AL50" s="43"/>
      <c r="AM50" s="52"/>
      <c r="AN50" s="52"/>
      <c r="AO50" s="52"/>
      <c r="AP50" s="37"/>
    </row>
    <row r="51" customFormat="false" ht="15" hidden="false" customHeight="false" outlineLevel="0" collapsed="false">
      <c r="A51" s="49" t="n">
        <v>0</v>
      </c>
      <c r="B51" s="36" t="n">
        <f aca="false">IF(A51/L&lt;=1,A51/L,)</f>
        <v>0</v>
      </c>
      <c r="C51" s="36" t="n">
        <f aca="false">(L-A51)/L</f>
        <v>1</v>
      </c>
      <c r="D51" s="37" t="n">
        <f aca="false">B51*C51/2*Gleichlast*L^2</f>
        <v>0</v>
      </c>
      <c r="E51" s="37" t="n">
        <f aca="false">IF(A51&lt;=Position1,B51*(L-Position1)*Einzellast1,C51*Position1*Einzellast1)</f>
        <v>0</v>
      </c>
      <c r="F51" s="37" t="n">
        <f aca="false">IF(A51&lt;=Position2,B51*(L-Position2)*Einzellast2,C51*Position2*Einzellast2)</f>
        <v>0</v>
      </c>
      <c r="G51" s="37" t="n">
        <f aca="false">SUM(D51:F51)</f>
        <v>0</v>
      </c>
      <c r="H51" s="49" t="n">
        <f aca="false">A51</f>
        <v>0</v>
      </c>
      <c r="S51" s="52"/>
      <c r="T51" s="52"/>
      <c r="U51" s="52"/>
      <c r="V51" s="52"/>
      <c r="W51" s="50"/>
      <c r="X51" s="43"/>
      <c r="Y51" s="43"/>
      <c r="Z51" s="51"/>
      <c r="AA51" s="51"/>
      <c r="AB51" s="43"/>
      <c r="AC51" s="52"/>
      <c r="AD51" s="52"/>
      <c r="AE51" s="52"/>
      <c r="AF51" s="52"/>
      <c r="AG51" s="43"/>
      <c r="AH51" s="43"/>
      <c r="AI51" s="50"/>
      <c r="AJ51" s="51"/>
      <c r="AK51" s="51"/>
      <c r="AL51" s="43"/>
      <c r="AM51" s="52"/>
      <c r="AN51" s="52"/>
      <c r="AO51" s="52"/>
      <c r="AP51" s="37"/>
    </row>
    <row r="52" customFormat="false" ht="15" hidden="false" customHeight="false" outlineLevel="0" collapsed="false">
      <c r="A52" s="49" t="n">
        <f aca="false">A51+L/3.5*0.05</f>
        <v>0.2</v>
      </c>
      <c r="B52" s="36" t="n">
        <f aca="false">IF(A52/L&lt;=1,A52/L,)</f>
        <v>0.0142857142857143</v>
      </c>
      <c r="C52" s="36" t="n">
        <f aca="false">(L-A52)/L</f>
        <v>0.985714285714286</v>
      </c>
      <c r="D52" s="37" t="n">
        <f aca="false">B52*C52/2*Gleichlast*L^2</f>
        <v>5687.16906</v>
      </c>
      <c r="E52" s="37" t="n">
        <f aca="false">IF(A52&lt;=Position1,B52*(L-Position1)*Einzellast1,C52*Position1*Einzellast1)</f>
        <v>3428.57142857143</v>
      </c>
      <c r="F52" s="37" t="n">
        <f aca="false">IF(A52&lt;=Position2,B52*(L-Position2)*Einzellast2,C52*Position2*Einzellast2)</f>
        <v>2142.85714285714</v>
      </c>
      <c r="G52" s="37" t="n">
        <f aca="false">SUM(D52:F52)</f>
        <v>11258.5976314286</v>
      </c>
      <c r="H52" s="49" t="n">
        <f aca="false">A52</f>
        <v>0.2</v>
      </c>
      <c r="S52" s="52"/>
      <c r="T52" s="52"/>
      <c r="U52" s="52"/>
      <c r="V52" s="52"/>
      <c r="W52" s="50"/>
      <c r="X52" s="43"/>
      <c r="Y52" s="50"/>
      <c r="Z52" s="51"/>
      <c r="AA52" s="51"/>
      <c r="AB52" s="43"/>
      <c r="AC52" s="52"/>
      <c r="AD52" s="52"/>
      <c r="AE52" s="52"/>
      <c r="AF52" s="52"/>
      <c r="AG52" s="43"/>
      <c r="AH52" s="43"/>
      <c r="AI52" s="50"/>
      <c r="AJ52" s="51"/>
      <c r="AK52" s="51"/>
      <c r="AL52" s="43"/>
      <c r="AM52" s="52"/>
      <c r="AN52" s="52"/>
      <c r="AO52" s="52"/>
      <c r="AP52" s="37"/>
    </row>
    <row r="53" customFormat="false" ht="15" hidden="false" customHeight="false" outlineLevel="0" collapsed="false">
      <c r="A53" s="49" t="n">
        <f aca="false">A52+L/3.5*0.05</f>
        <v>0.4</v>
      </c>
      <c r="B53" s="36" t="n">
        <f aca="false">IF(A53/L&lt;=1,A53/L,)</f>
        <v>0.0285714285714286</v>
      </c>
      <c r="C53" s="36" t="n">
        <f aca="false">(L-A53)/L</f>
        <v>0.971428571428571</v>
      </c>
      <c r="D53" s="37" t="n">
        <f aca="false">B53*C53/2*Gleichlast*L^2</f>
        <v>11209.49264</v>
      </c>
      <c r="E53" s="37" t="n">
        <f aca="false">IF(A53&lt;=Position1,B53*(L-Position1)*Einzellast1,C53*Position1*Einzellast1)</f>
        <v>6857.14285714286</v>
      </c>
      <c r="F53" s="37" t="n">
        <f aca="false">IF(A53&lt;=Position2,B53*(L-Position2)*Einzellast2,C53*Position2*Einzellast2)</f>
        <v>4285.71428571429</v>
      </c>
      <c r="G53" s="37" t="n">
        <f aca="false">SUM(D53:F53)</f>
        <v>22352.3497828571</v>
      </c>
      <c r="H53" s="49" t="n">
        <f aca="false">A53</f>
        <v>0.4</v>
      </c>
      <c r="S53" s="52"/>
      <c r="T53" s="52"/>
      <c r="U53" s="52"/>
      <c r="V53" s="52"/>
      <c r="W53" s="50"/>
      <c r="X53" s="43"/>
      <c r="Y53" s="43"/>
      <c r="Z53" s="51"/>
      <c r="AA53" s="51"/>
      <c r="AB53" s="43"/>
      <c r="AC53" s="52"/>
      <c r="AD53" s="52"/>
      <c r="AE53" s="52"/>
      <c r="AF53" s="52"/>
      <c r="AG53" s="43"/>
      <c r="AH53" s="43"/>
      <c r="AI53" s="50"/>
      <c r="AJ53" s="51"/>
      <c r="AK53" s="51"/>
      <c r="AL53" s="43"/>
      <c r="AM53" s="52"/>
      <c r="AN53" s="52"/>
      <c r="AO53" s="52"/>
      <c r="AP53" s="37"/>
    </row>
    <row r="54" customFormat="false" ht="15" hidden="false" customHeight="false" outlineLevel="0" collapsed="false">
      <c r="A54" s="49" t="n">
        <f aca="false">A53+L/3.5*0.05</f>
        <v>0.6</v>
      </c>
      <c r="B54" s="36" t="n">
        <f aca="false">IF(A54/L&lt;=1,A54/L,)</f>
        <v>0.0428571428571429</v>
      </c>
      <c r="C54" s="36" t="n">
        <f aca="false">(L-A54)/L</f>
        <v>0.957142857142857</v>
      </c>
      <c r="D54" s="37" t="n">
        <f aca="false">B54*C54/2*Gleichlast*L^2</f>
        <v>16566.97074</v>
      </c>
      <c r="E54" s="37" t="n">
        <f aca="false">IF(A54&lt;=Position1,B54*(L-Position1)*Einzellast1,C54*Position1*Einzellast1)</f>
        <v>10285.7142857143</v>
      </c>
      <c r="F54" s="37" t="n">
        <f aca="false">IF(A54&lt;=Position2,B54*(L-Position2)*Einzellast2,C54*Position2*Einzellast2)</f>
        <v>6428.57142857143</v>
      </c>
      <c r="G54" s="37" t="n">
        <f aca="false">SUM(D54:F54)</f>
        <v>33281.2564542857</v>
      </c>
      <c r="H54" s="49" t="n">
        <f aca="false">A54</f>
        <v>0.6</v>
      </c>
      <c r="S54" s="52"/>
      <c r="T54" s="52"/>
      <c r="U54" s="52"/>
      <c r="V54" s="52"/>
      <c r="W54" s="50"/>
      <c r="X54" s="43"/>
      <c r="Y54" s="50"/>
      <c r="Z54" s="51"/>
      <c r="AA54" s="51"/>
      <c r="AB54" s="43"/>
      <c r="AC54" s="52"/>
      <c r="AD54" s="52"/>
      <c r="AE54" s="52"/>
      <c r="AF54" s="52"/>
      <c r="AG54" s="43"/>
      <c r="AH54" s="43"/>
      <c r="AI54" s="50"/>
      <c r="AJ54" s="51"/>
      <c r="AK54" s="51"/>
      <c r="AL54" s="43"/>
      <c r="AM54" s="52"/>
      <c r="AN54" s="52"/>
      <c r="AO54" s="52"/>
      <c r="AP54" s="37"/>
    </row>
    <row r="55" customFormat="false" ht="15" hidden="false" customHeight="false" outlineLevel="0" collapsed="false">
      <c r="A55" s="49" t="n">
        <f aca="false">A54+L/3.5*0.05</f>
        <v>0.8</v>
      </c>
      <c r="B55" s="36" t="n">
        <f aca="false">IF(A55/L&lt;=1,A55/L,)</f>
        <v>0.0571428571428571</v>
      </c>
      <c r="C55" s="36" t="n">
        <f aca="false">(L-A55)/L</f>
        <v>0.942857142857143</v>
      </c>
      <c r="D55" s="37" t="n">
        <f aca="false">B55*C55/2*Gleichlast*L^2</f>
        <v>21759.60336</v>
      </c>
      <c r="E55" s="37" t="n">
        <f aca="false">IF(A55&lt;=Position1,B55*(L-Position1)*Einzellast1,C55*Position1*Einzellast1)</f>
        <v>13714.2857142857</v>
      </c>
      <c r="F55" s="37" t="n">
        <f aca="false">IF(A55&lt;=Position2,B55*(L-Position2)*Einzellast2,C55*Position2*Einzellast2)</f>
        <v>8571.42857142857</v>
      </c>
      <c r="G55" s="37" t="n">
        <f aca="false">SUM(D55:F55)</f>
        <v>44045.3176457143</v>
      </c>
      <c r="H55" s="49" t="n">
        <f aca="false">A55</f>
        <v>0.8</v>
      </c>
      <c r="S55" s="52"/>
      <c r="T55" s="52"/>
      <c r="U55" s="52"/>
      <c r="V55" s="52"/>
      <c r="W55" s="50"/>
      <c r="X55" s="43"/>
      <c r="Y55" s="43"/>
      <c r="Z55" s="51"/>
      <c r="AA55" s="51"/>
      <c r="AB55" s="43"/>
      <c r="AC55" s="52"/>
      <c r="AD55" s="52"/>
      <c r="AE55" s="52"/>
      <c r="AF55" s="52"/>
      <c r="AG55" s="43"/>
      <c r="AH55" s="43"/>
      <c r="AI55" s="50"/>
      <c r="AJ55" s="51"/>
      <c r="AK55" s="51"/>
      <c r="AL55" s="43"/>
      <c r="AM55" s="52"/>
      <c r="AN55" s="52"/>
      <c r="AO55" s="52"/>
      <c r="AP55" s="37"/>
    </row>
    <row r="56" customFormat="false" ht="15" hidden="false" customHeight="false" outlineLevel="0" collapsed="false">
      <c r="A56" s="49" t="n">
        <f aca="false">A55+L/3.5*0.05</f>
        <v>1</v>
      </c>
      <c r="B56" s="36" t="n">
        <f aca="false">IF(A56/L&lt;=1,A56/L,)</f>
        <v>0.0714285714285714</v>
      </c>
      <c r="C56" s="36" t="n">
        <f aca="false">(L-A56)/L</f>
        <v>0.928571428571429</v>
      </c>
      <c r="D56" s="37" t="n">
        <f aca="false">B56*C56/2*Gleichlast*L^2</f>
        <v>26787.3905</v>
      </c>
      <c r="E56" s="37" t="n">
        <f aca="false">IF(A56&lt;=Position1,B56*(L-Position1)*Einzellast1,C56*Position1*Einzellast1)</f>
        <v>17142.8571428571</v>
      </c>
      <c r="F56" s="37" t="n">
        <f aca="false">IF(A56&lt;=Position2,B56*(L-Position2)*Einzellast2,C56*Position2*Einzellast2)</f>
        <v>10714.2857142857</v>
      </c>
      <c r="G56" s="37" t="n">
        <f aca="false">SUM(D56:F56)</f>
        <v>54644.5333571429</v>
      </c>
      <c r="H56" s="49" t="n">
        <f aca="false">A56</f>
        <v>1</v>
      </c>
      <c r="S56" s="52"/>
      <c r="T56" s="52"/>
      <c r="U56" s="52"/>
      <c r="V56" s="52"/>
      <c r="W56" s="50"/>
      <c r="X56" s="43"/>
      <c r="Y56" s="50"/>
      <c r="Z56" s="51"/>
      <c r="AA56" s="51"/>
      <c r="AB56" s="43"/>
      <c r="AC56" s="52"/>
      <c r="AD56" s="52"/>
      <c r="AE56" s="52"/>
      <c r="AF56" s="52"/>
      <c r="AG56" s="43"/>
      <c r="AH56" s="43"/>
      <c r="AI56" s="50"/>
      <c r="AJ56" s="51"/>
      <c r="AK56" s="51"/>
      <c r="AL56" s="43"/>
      <c r="AM56" s="52"/>
      <c r="AN56" s="52"/>
      <c r="AO56" s="52"/>
      <c r="AP56" s="37"/>
    </row>
    <row r="57" customFormat="false" ht="15" hidden="false" customHeight="false" outlineLevel="0" collapsed="false">
      <c r="A57" s="49" t="n">
        <f aca="false">A56+L/3.5*0.05</f>
        <v>1.2</v>
      </c>
      <c r="B57" s="36" t="n">
        <f aca="false">IF(A57/L&lt;=1,A57/L,)</f>
        <v>0.0857142857142857</v>
      </c>
      <c r="C57" s="36" t="n">
        <f aca="false">(L-A57)/L</f>
        <v>0.914285714285714</v>
      </c>
      <c r="D57" s="37" t="n">
        <f aca="false">B57*C57/2*Gleichlast*L^2</f>
        <v>31650.33216</v>
      </c>
      <c r="E57" s="37" t="n">
        <f aca="false">IF(A57&lt;=Position1,B57*(L-Position1)*Einzellast1,C57*Position1*Einzellast1)</f>
        <v>20571.4285714286</v>
      </c>
      <c r="F57" s="37" t="n">
        <f aca="false">IF(A57&lt;=Position2,B57*(L-Position2)*Einzellast2,C57*Position2*Einzellast2)</f>
        <v>12857.1428571429</v>
      </c>
      <c r="G57" s="37" t="n">
        <f aca="false">SUM(D57:F57)</f>
        <v>65078.9035885714</v>
      </c>
      <c r="H57" s="49" t="n">
        <f aca="false">A57</f>
        <v>1.2</v>
      </c>
      <c r="S57" s="52"/>
      <c r="T57" s="52"/>
      <c r="U57" s="52"/>
      <c r="V57" s="52"/>
      <c r="W57" s="50"/>
      <c r="X57" s="43"/>
      <c r="Y57" s="43"/>
      <c r="Z57" s="51"/>
      <c r="AA57" s="51"/>
      <c r="AB57" s="43"/>
      <c r="AC57" s="52"/>
      <c r="AD57" s="52"/>
      <c r="AE57" s="52"/>
      <c r="AF57" s="52"/>
      <c r="AG57" s="43"/>
      <c r="AH57" s="43"/>
      <c r="AI57" s="50"/>
      <c r="AJ57" s="51"/>
      <c r="AK57" s="51"/>
      <c r="AL57" s="43"/>
      <c r="AM57" s="52"/>
      <c r="AN57" s="52"/>
      <c r="AO57" s="52"/>
      <c r="AP57" s="37"/>
    </row>
    <row r="58" customFormat="false" ht="15" hidden="false" customHeight="false" outlineLevel="0" collapsed="false">
      <c r="A58" s="49" t="n">
        <f aca="false">A57+L/3.5*0.05</f>
        <v>1.4</v>
      </c>
      <c r="B58" s="36" t="n">
        <f aca="false">IF(A58/L&lt;=1,A58/L,)</f>
        <v>0.1</v>
      </c>
      <c r="C58" s="36" t="n">
        <f aca="false">(L-A58)/L</f>
        <v>0.9</v>
      </c>
      <c r="D58" s="37" t="n">
        <f aca="false">B58*C58/2*Gleichlast*L^2</f>
        <v>36348.42834</v>
      </c>
      <c r="E58" s="37" t="n">
        <f aca="false">IF(A58&lt;=Position1,B58*(L-Position1)*Einzellast1,C58*Position1*Einzellast1)</f>
        <v>24000</v>
      </c>
      <c r="F58" s="37" t="n">
        <f aca="false">IF(A58&lt;=Position2,B58*(L-Position2)*Einzellast2,C58*Position2*Einzellast2)</f>
        <v>15000</v>
      </c>
      <c r="G58" s="37" t="n">
        <f aca="false">SUM(D58:F58)</f>
        <v>75348.42834</v>
      </c>
      <c r="H58" s="49" t="n">
        <f aca="false">A58</f>
        <v>1.4</v>
      </c>
      <c r="S58" s="52"/>
      <c r="T58" s="52"/>
      <c r="U58" s="52"/>
      <c r="V58" s="52"/>
      <c r="W58" s="50"/>
      <c r="X58" s="43"/>
      <c r="Y58" s="50"/>
      <c r="Z58" s="51"/>
      <c r="AA58" s="51"/>
      <c r="AB58" s="43"/>
      <c r="AC58" s="52"/>
      <c r="AD58" s="52"/>
      <c r="AE58" s="52"/>
      <c r="AF58" s="52"/>
      <c r="AG58" s="43"/>
      <c r="AH58" s="43"/>
      <c r="AI58" s="50"/>
      <c r="AJ58" s="51"/>
      <c r="AK58" s="51"/>
      <c r="AL58" s="43"/>
      <c r="AM58" s="52"/>
      <c r="AN58" s="52"/>
      <c r="AO58" s="52"/>
      <c r="AP58" s="37"/>
    </row>
    <row r="59" customFormat="false" ht="15" hidden="false" customHeight="false" outlineLevel="0" collapsed="false">
      <c r="A59" s="49" t="n">
        <f aca="false">A58+L/3.5*0.05</f>
        <v>1.6</v>
      </c>
      <c r="B59" s="36" t="n">
        <f aca="false">IF(A59/L&lt;=1,A59/L,)</f>
        <v>0.114285714285714</v>
      </c>
      <c r="C59" s="36" t="n">
        <f aca="false">(L-A59)/L</f>
        <v>0.885714285714286</v>
      </c>
      <c r="D59" s="37" t="n">
        <f aca="false">B59*C59/2*Gleichlast*L^2</f>
        <v>40881.67904</v>
      </c>
      <c r="E59" s="37" t="n">
        <f aca="false">IF(A59&lt;=Position1,B59*(L-Position1)*Einzellast1,C59*Position1*Einzellast1)</f>
        <v>27428.5714285714</v>
      </c>
      <c r="F59" s="37" t="n">
        <f aca="false">IF(A59&lt;=Position2,B59*(L-Position2)*Einzellast2,C59*Position2*Einzellast2)</f>
        <v>17142.8571428571</v>
      </c>
      <c r="G59" s="37" t="n">
        <f aca="false">SUM(D59:F59)</f>
        <v>85453.1076114286</v>
      </c>
      <c r="H59" s="49" t="n">
        <f aca="false">A59</f>
        <v>1.6</v>
      </c>
      <c r="S59" s="52"/>
      <c r="T59" s="52"/>
      <c r="U59" s="52"/>
      <c r="V59" s="52"/>
      <c r="W59" s="50"/>
      <c r="X59" s="43"/>
      <c r="Y59" s="43"/>
      <c r="Z59" s="51"/>
      <c r="AA59" s="51"/>
      <c r="AB59" s="43"/>
      <c r="AC59" s="52"/>
      <c r="AD59" s="52"/>
      <c r="AE59" s="52"/>
      <c r="AF59" s="52"/>
      <c r="AG59" s="43"/>
      <c r="AH59" s="43"/>
      <c r="AI59" s="50"/>
      <c r="AJ59" s="51"/>
      <c r="AK59" s="51"/>
      <c r="AL59" s="43"/>
      <c r="AM59" s="52"/>
      <c r="AN59" s="52"/>
      <c r="AO59" s="52"/>
      <c r="AP59" s="37"/>
    </row>
    <row r="60" customFormat="false" ht="15" hidden="false" customHeight="false" outlineLevel="0" collapsed="false">
      <c r="A60" s="49" t="n">
        <f aca="false">A59+L/3.5*0.05</f>
        <v>1.8</v>
      </c>
      <c r="B60" s="36" t="n">
        <f aca="false">IF(A60/L&lt;=1,A60/L,)</f>
        <v>0.128571428571429</v>
      </c>
      <c r="C60" s="36" t="n">
        <f aca="false">(L-A60)/L</f>
        <v>0.871428571428571</v>
      </c>
      <c r="D60" s="37" t="n">
        <f aca="false">B60*C60/2*Gleichlast*L^2</f>
        <v>45250.08426</v>
      </c>
      <c r="E60" s="37" t="n">
        <f aca="false">IF(A60&lt;=Position1,B60*(L-Position1)*Einzellast1,C60*Position1*Einzellast1)</f>
        <v>30857.1428571429</v>
      </c>
      <c r="F60" s="37" t="n">
        <f aca="false">IF(A60&lt;=Position2,B60*(L-Position2)*Einzellast2,C60*Position2*Einzellast2)</f>
        <v>19285.7142857143</v>
      </c>
      <c r="G60" s="37" t="n">
        <f aca="false">SUM(D60:F60)</f>
        <v>95392.9414028571</v>
      </c>
      <c r="H60" s="49" t="n">
        <f aca="false">A60</f>
        <v>1.8</v>
      </c>
      <c r="S60" s="52"/>
      <c r="T60" s="52"/>
      <c r="U60" s="52"/>
      <c r="V60" s="52"/>
      <c r="W60" s="50"/>
      <c r="X60" s="43"/>
      <c r="Y60" s="50"/>
      <c r="Z60" s="51"/>
      <c r="AA60" s="51"/>
      <c r="AB60" s="43"/>
      <c r="AC60" s="52"/>
      <c r="AD60" s="52"/>
      <c r="AE60" s="52"/>
      <c r="AF60" s="52"/>
      <c r="AG60" s="43"/>
      <c r="AH60" s="43"/>
      <c r="AI60" s="50"/>
      <c r="AJ60" s="51"/>
      <c r="AK60" s="51"/>
      <c r="AL60" s="43"/>
      <c r="AM60" s="52"/>
      <c r="AN60" s="52"/>
      <c r="AO60" s="52"/>
      <c r="AP60" s="37"/>
    </row>
    <row r="61" customFormat="false" ht="15" hidden="false" customHeight="false" outlineLevel="0" collapsed="false">
      <c r="A61" s="49" t="n">
        <f aca="false">A60+L/3.5*0.05</f>
        <v>2</v>
      </c>
      <c r="B61" s="36" t="n">
        <f aca="false">IF(A61/L&lt;=1,A61/L,)</f>
        <v>0.142857142857143</v>
      </c>
      <c r="C61" s="36" t="n">
        <f aca="false">(L-A61)/L</f>
        <v>0.857142857142857</v>
      </c>
      <c r="D61" s="37" t="n">
        <f aca="false">B61*C61/2*Gleichlast*L^2</f>
        <v>49453.644</v>
      </c>
      <c r="E61" s="37" t="n">
        <f aca="false">IF(A61&lt;=Position1,B61*(L-Position1)*Einzellast1,C61*Position1*Einzellast1)</f>
        <v>34285.7142857143</v>
      </c>
      <c r="F61" s="37" t="n">
        <f aca="false">IF(A61&lt;=Position2,B61*(L-Position2)*Einzellast2,C61*Position2*Einzellast2)</f>
        <v>21428.5714285714</v>
      </c>
      <c r="G61" s="37" t="n">
        <f aca="false">SUM(D61:F61)</f>
        <v>105167.929714286</v>
      </c>
      <c r="H61" s="49" t="n">
        <f aca="false">A61</f>
        <v>2</v>
      </c>
      <c r="S61" s="52"/>
      <c r="T61" s="52"/>
      <c r="U61" s="52"/>
      <c r="V61" s="52"/>
      <c r="W61" s="50"/>
      <c r="X61" s="43"/>
      <c r="Y61" s="43"/>
      <c r="Z61" s="51"/>
      <c r="AA61" s="51"/>
      <c r="AB61" s="43"/>
      <c r="AC61" s="52"/>
      <c r="AD61" s="52"/>
      <c r="AE61" s="52"/>
      <c r="AF61" s="52"/>
      <c r="AG61" s="43"/>
      <c r="AH61" s="43"/>
      <c r="AI61" s="50"/>
      <c r="AJ61" s="51"/>
      <c r="AK61" s="51"/>
      <c r="AL61" s="43"/>
      <c r="AM61" s="52"/>
      <c r="AN61" s="52"/>
      <c r="AO61" s="52"/>
      <c r="AP61" s="37"/>
    </row>
    <row r="62" customFormat="false" ht="15" hidden="false" customHeight="false" outlineLevel="0" collapsed="false">
      <c r="A62" s="49" t="n">
        <f aca="false">A61+L/3.5*0.05</f>
        <v>2.2</v>
      </c>
      <c r="B62" s="36" t="n">
        <f aca="false">IF(A62/L&lt;=1,A62/L,)</f>
        <v>0.157142857142857</v>
      </c>
      <c r="C62" s="36" t="n">
        <f aca="false">(L-A62)/L</f>
        <v>0.842857142857143</v>
      </c>
      <c r="D62" s="37" t="n">
        <f aca="false">B62*C62/2*Gleichlast*L^2</f>
        <v>53492.35826</v>
      </c>
      <c r="E62" s="37" t="n">
        <f aca="false">IF(A62&lt;=Position1,B62*(L-Position1)*Einzellast1,C62*Position1*Einzellast1)</f>
        <v>33714.2857142857</v>
      </c>
      <c r="F62" s="37" t="n">
        <f aca="false">IF(A62&lt;=Position2,B62*(L-Position2)*Einzellast2,C62*Position2*Einzellast2)</f>
        <v>23571.4285714286</v>
      </c>
      <c r="G62" s="37" t="n">
        <f aca="false">SUM(D62:F62)</f>
        <v>110778.072545714</v>
      </c>
      <c r="H62" s="49" t="n">
        <f aca="false">A62</f>
        <v>2.2</v>
      </c>
      <c r="S62" s="52"/>
      <c r="T62" s="52"/>
      <c r="U62" s="52"/>
      <c r="V62" s="52"/>
      <c r="W62" s="50"/>
      <c r="X62" s="43"/>
      <c r="Y62" s="50"/>
      <c r="Z62" s="51"/>
      <c r="AA62" s="51"/>
      <c r="AB62" s="43"/>
      <c r="AC62" s="52"/>
      <c r="AD62" s="52"/>
      <c r="AE62" s="52"/>
      <c r="AF62" s="52"/>
      <c r="AG62" s="43"/>
      <c r="AH62" s="43"/>
      <c r="AI62" s="50"/>
      <c r="AJ62" s="51"/>
      <c r="AK62" s="51"/>
      <c r="AL62" s="43"/>
      <c r="AM62" s="52"/>
      <c r="AN62" s="52"/>
      <c r="AO62" s="52"/>
      <c r="AP62" s="37"/>
    </row>
    <row r="63" customFormat="false" ht="15" hidden="false" customHeight="false" outlineLevel="0" collapsed="false">
      <c r="A63" s="49" t="n">
        <f aca="false">A62+L/3.5*0.05</f>
        <v>2.4</v>
      </c>
      <c r="B63" s="36" t="n">
        <f aca="false">IF(A63/L&lt;=1,A63/L,)</f>
        <v>0.171428571428571</v>
      </c>
      <c r="C63" s="36" t="n">
        <f aca="false">(L-A63)/L</f>
        <v>0.828571428571429</v>
      </c>
      <c r="D63" s="37" t="n">
        <f aca="false">B63*C63/2*Gleichlast*L^2</f>
        <v>57366.22704</v>
      </c>
      <c r="E63" s="37" t="n">
        <f aca="false">IF(A63&lt;=Position1,B63*(L-Position1)*Einzellast1,C63*Position1*Einzellast1)</f>
        <v>33142.8571428571</v>
      </c>
      <c r="F63" s="37" t="n">
        <f aca="false">IF(A63&lt;=Position2,B63*(L-Position2)*Einzellast2,C63*Position2*Einzellast2)</f>
        <v>25714.2857142857</v>
      </c>
      <c r="G63" s="37" t="n">
        <f aca="false">SUM(D63:F63)</f>
        <v>116223.369897143</v>
      </c>
      <c r="H63" s="49" t="n">
        <f aca="false">A63</f>
        <v>2.4</v>
      </c>
      <c r="S63" s="52"/>
      <c r="T63" s="52"/>
      <c r="U63" s="52"/>
      <c r="V63" s="52"/>
      <c r="W63" s="50"/>
      <c r="X63" s="43"/>
      <c r="Y63" s="43"/>
      <c r="Z63" s="51"/>
      <c r="AA63" s="51"/>
      <c r="AB63" s="43"/>
      <c r="AC63" s="52"/>
      <c r="AD63" s="52"/>
      <c r="AE63" s="52"/>
      <c r="AF63" s="52"/>
      <c r="AG63" s="43"/>
      <c r="AH63" s="43"/>
      <c r="AI63" s="50"/>
      <c r="AJ63" s="51"/>
      <c r="AK63" s="51"/>
      <c r="AL63" s="43"/>
      <c r="AM63" s="52"/>
      <c r="AN63" s="52"/>
      <c r="AO63" s="52"/>
      <c r="AP63" s="37"/>
    </row>
    <row r="64" customFormat="false" ht="15" hidden="false" customHeight="false" outlineLevel="0" collapsed="false">
      <c r="A64" s="49" t="n">
        <f aca="false">A63+L/3.5*0.05</f>
        <v>2.6</v>
      </c>
      <c r="B64" s="36" t="n">
        <f aca="false">IF(A64/L&lt;=1,A64/L,)</f>
        <v>0.185714285714286</v>
      </c>
      <c r="C64" s="36" t="n">
        <f aca="false">(L-A64)/L</f>
        <v>0.814285714285714</v>
      </c>
      <c r="D64" s="37" t="n">
        <f aca="false">B64*C64/2*Gleichlast*L^2</f>
        <v>61075.25034</v>
      </c>
      <c r="E64" s="37" t="n">
        <f aca="false">IF(A64&lt;=Position1,B64*(L-Position1)*Einzellast1,C64*Position1*Einzellast1)</f>
        <v>32571.4285714286</v>
      </c>
      <c r="F64" s="37" t="n">
        <f aca="false">IF(A64&lt;=Position2,B64*(L-Position2)*Einzellast2,C64*Position2*Einzellast2)</f>
        <v>27857.1428571429</v>
      </c>
      <c r="G64" s="37" t="n">
        <f aca="false">SUM(D64:F64)</f>
        <v>121503.821768571</v>
      </c>
      <c r="H64" s="49" t="n">
        <f aca="false">A64</f>
        <v>2.6</v>
      </c>
      <c r="S64" s="52"/>
      <c r="T64" s="52"/>
      <c r="U64" s="52"/>
      <c r="V64" s="52"/>
      <c r="W64" s="50"/>
      <c r="X64" s="43"/>
      <c r="Y64" s="50"/>
      <c r="Z64" s="51"/>
      <c r="AA64" s="51"/>
      <c r="AB64" s="43"/>
      <c r="AC64" s="52"/>
      <c r="AD64" s="52"/>
      <c r="AE64" s="52"/>
      <c r="AF64" s="52"/>
      <c r="AG64" s="43"/>
      <c r="AH64" s="43"/>
      <c r="AI64" s="50"/>
      <c r="AJ64" s="51"/>
      <c r="AK64" s="51"/>
      <c r="AL64" s="43"/>
      <c r="AM64" s="52"/>
      <c r="AN64" s="52"/>
      <c r="AO64" s="52"/>
      <c r="AP64" s="37"/>
    </row>
    <row r="65" customFormat="false" ht="15" hidden="false" customHeight="false" outlineLevel="0" collapsed="false">
      <c r="A65" s="49" t="n">
        <f aca="false">A64+L/3.5*0.05</f>
        <v>2.8</v>
      </c>
      <c r="B65" s="36" t="n">
        <f aca="false">IF(A65/L&lt;=1,A65/L,)</f>
        <v>0.2</v>
      </c>
      <c r="C65" s="36" t="n">
        <f aca="false">(L-A65)/L</f>
        <v>0.8</v>
      </c>
      <c r="D65" s="37" t="n">
        <f aca="false">B65*C65/2*Gleichlast*L^2</f>
        <v>64619.42816</v>
      </c>
      <c r="E65" s="37" t="n">
        <f aca="false">IF(A65&lt;=Position1,B65*(L-Position1)*Einzellast1,C65*Position1*Einzellast1)</f>
        <v>32000</v>
      </c>
      <c r="F65" s="37" t="n">
        <f aca="false">IF(A65&lt;=Position2,B65*(L-Position2)*Einzellast2,C65*Position2*Einzellast2)</f>
        <v>30000</v>
      </c>
      <c r="G65" s="37" t="n">
        <f aca="false">SUM(D65:F65)</f>
        <v>126619.42816</v>
      </c>
      <c r="H65" s="49" t="n">
        <f aca="false">A65</f>
        <v>2.8</v>
      </c>
      <c r="S65" s="52"/>
      <c r="T65" s="52"/>
      <c r="U65" s="52"/>
      <c r="V65" s="52"/>
      <c r="W65" s="50"/>
      <c r="X65" s="43"/>
      <c r="Y65" s="43"/>
      <c r="Z65" s="51"/>
      <c r="AA65" s="51"/>
      <c r="AB65" s="43"/>
      <c r="AC65" s="52"/>
      <c r="AD65" s="52"/>
      <c r="AE65" s="52"/>
      <c r="AF65" s="52"/>
      <c r="AG65" s="43"/>
      <c r="AH65" s="43"/>
      <c r="AI65" s="50"/>
      <c r="AJ65" s="51"/>
      <c r="AK65" s="51"/>
      <c r="AL65" s="43"/>
      <c r="AM65" s="52"/>
      <c r="AN65" s="52"/>
      <c r="AO65" s="52"/>
      <c r="AP65" s="37"/>
    </row>
    <row r="66" customFormat="false" ht="15" hidden="false" customHeight="false" outlineLevel="0" collapsed="false">
      <c r="A66" s="49" t="n">
        <f aca="false">A65+L/3.5*0.05</f>
        <v>3</v>
      </c>
      <c r="B66" s="36" t="n">
        <f aca="false">IF(A66/L&lt;=1,A66/L,)</f>
        <v>0.214285714285714</v>
      </c>
      <c r="C66" s="36" t="n">
        <f aca="false">(L-A66)/L</f>
        <v>0.785714285714286</v>
      </c>
      <c r="D66" s="37" t="n">
        <f aca="false">B66*C66/2*Gleichlast*L^2</f>
        <v>67998.7605</v>
      </c>
      <c r="E66" s="37" t="n">
        <f aca="false">IF(A66&lt;=Position1,B66*(L-Position1)*Einzellast1,C66*Position1*Einzellast1)</f>
        <v>31428.5714285714</v>
      </c>
      <c r="F66" s="37" t="n">
        <f aca="false">IF(A66&lt;=Position2,B66*(L-Position2)*Einzellast2,C66*Position2*Einzellast2)</f>
        <v>32142.8571428571</v>
      </c>
      <c r="G66" s="37" t="n">
        <f aca="false">SUM(D66:F66)</f>
        <v>131570.189071429</v>
      </c>
      <c r="H66" s="49" t="n">
        <f aca="false">A66</f>
        <v>3</v>
      </c>
      <c r="S66" s="52"/>
      <c r="T66" s="52"/>
      <c r="U66" s="52"/>
      <c r="V66" s="52"/>
      <c r="W66" s="50"/>
      <c r="X66" s="43"/>
      <c r="Y66" s="50"/>
      <c r="Z66" s="51"/>
      <c r="AA66" s="51"/>
      <c r="AB66" s="43"/>
      <c r="AC66" s="52"/>
      <c r="AD66" s="52"/>
      <c r="AE66" s="52"/>
      <c r="AF66" s="52"/>
      <c r="AG66" s="43"/>
      <c r="AH66" s="43"/>
      <c r="AI66" s="50"/>
      <c r="AJ66" s="51"/>
      <c r="AK66" s="51"/>
      <c r="AL66" s="43"/>
      <c r="AM66" s="52"/>
      <c r="AN66" s="52"/>
      <c r="AO66" s="52"/>
      <c r="AP66" s="37"/>
    </row>
    <row r="67" customFormat="false" ht="15" hidden="false" customHeight="false" outlineLevel="0" collapsed="false">
      <c r="A67" s="49" t="n">
        <f aca="false">A66+L/3.5*0.05</f>
        <v>3.2</v>
      </c>
      <c r="B67" s="36" t="n">
        <f aca="false">IF(A67/L&lt;=1,A67/L,)</f>
        <v>0.228571428571429</v>
      </c>
      <c r="C67" s="36" t="n">
        <f aca="false">(L-A67)/L</f>
        <v>0.771428571428571</v>
      </c>
      <c r="D67" s="37" t="n">
        <f aca="false">B67*C67/2*Gleichlast*L^2</f>
        <v>71213.24736</v>
      </c>
      <c r="E67" s="37" t="n">
        <f aca="false">IF(A67&lt;=Position1,B67*(L-Position1)*Einzellast1,C67*Position1*Einzellast1)</f>
        <v>30857.1428571429</v>
      </c>
      <c r="F67" s="37" t="n">
        <f aca="false">IF(A67&lt;=Position2,B67*(L-Position2)*Einzellast2,C67*Position2*Einzellast2)</f>
        <v>34285.7142857143</v>
      </c>
      <c r="G67" s="37" t="n">
        <f aca="false">SUM(D67:F67)</f>
        <v>136356.104502857</v>
      </c>
      <c r="H67" s="49" t="n">
        <f aca="false">A67</f>
        <v>3.2</v>
      </c>
      <c r="S67" s="52"/>
      <c r="T67" s="52"/>
      <c r="U67" s="52"/>
      <c r="V67" s="52"/>
      <c r="W67" s="50"/>
      <c r="X67" s="43"/>
      <c r="Y67" s="43"/>
      <c r="Z67" s="51"/>
      <c r="AA67" s="51"/>
      <c r="AB67" s="43"/>
      <c r="AC67" s="52"/>
      <c r="AD67" s="52"/>
      <c r="AE67" s="52"/>
      <c r="AF67" s="52"/>
      <c r="AG67" s="43"/>
      <c r="AH67" s="43"/>
      <c r="AI67" s="50"/>
      <c r="AJ67" s="51"/>
      <c r="AK67" s="51"/>
      <c r="AL67" s="43"/>
      <c r="AM67" s="52"/>
      <c r="AN67" s="52"/>
      <c r="AO67" s="52"/>
      <c r="AP67" s="37"/>
    </row>
    <row r="68" customFormat="false" ht="15" hidden="false" customHeight="false" outlineLevel="0" collapsed="false">
      <c r="A68" s="49" t="n">
        <f aca="false">A67+L/3.5*0.05</f>
        <v>3.4</v>
      </c>
      <c r="B68" s="36" t="n">
        <f aca="false">IF(A68/L&lt;=1,A68/L,)</f>
        <v>0.242857142857143</v>
      </c>
      <c r="C68" s="36" t="n">
        <f aca="false">(L-A68)/L</f>
        <v>0.757142857142857</v>
      </c>
      <c r="D68" s="37" t="n">
        <f aca="false">B68*C68/2*Gleichlast*L^2</f>
        <v>74262.88874</v>
      </c>
      <c r="E68" s="37" t="n">
        <f aca="false">IF(A68&lt;=Position1,B68*(L-Position1)*Einzellast1,C68*Position1*Einzellast1)</f>
        <v>30285.7142857143</v>
      </c>
      <c r="F68" s="37" t="n">
        <f aca="false">IF(A68&lt;=Position2,B68*(L-Position2)*Einzellast2,C68*Position2*Einzellast2)</f>
        <v>36428.5714285714</v>
      </c>
      <c r="G68" s="37" t="n">
        <f aca="false">SUM(D68:F68)</f>
        <v>140977.174454286</v>
      </c>
      <c r="H68" s="49" t="n">
        <f aca="false">A68</f>
        <v>3.4</v>
      </c>
      <c r="S68" s="52"/>
      <c r="T68" s="52"/>
      <c r="U68" s="52"/>
      <c r="V68" s="52"/>
      <c r="W68" s="50"/>
      <c r="X68" s="43"/>
      <c r="Y68" s="50"/>
      <c r="Z68" s="51"/>
      <c r="AA68" s="51"/>
      <c r="AB68" s="43"/>
      <c r="AC68" s="52"/>
      <c r="AD68" s="52"/>
      <c r="AE68" s="52"/>
      <c r="AF68" s="52"/>
      <c r="AG68" s="43"/>
      <c r="AH68" s="43"/>
      <c r="AI68" s="50"/>
      <c r="AJ68" s="51"/>
      <c r="AK68" s="51"/>
      <c r="AL68" s="43"/>
      <c r="AM68" s="52"/>
      <c r="AN68" s="52"/>
      <c r="AO68" s="52"/>
      <c r="AP68" s="37"/>
    </row>
    <row r="69" customFormat="false" ht="15" hidden="false" customHeight="false" outlineLevel="0" collapsed="false">
      <c r="A69" s="49" t="n">
        <f aca="false">A68+L/3.5*0.05</f>
        <v>3.6</v>
      </c>
      <c r="B69" s="36" t="n">
        <f aca="false">IF(A69/L&lt;=1,A69/L,)</f>
        <v>0.257142857142857</v>
      </c>
      <c r="C69" s="36" t="n">
        <f aca="false">(L-A69)/L</f>
        <v>0.742857142857143</v>
      </c>
      <c r="D69" s="37" t="n">
        <f aca="false">B69*C69/2*Gleichlast*L^2</f>
        <v>77147.68464</v>
      </c>
      <c r="E69" s="37" t="n">
        <f aca="false">IF(A69&lt;=Position1,B69*(L-Position1)*Einzellast1,C69*Position1*Einzellast1)</f>
        <v>29714.2857142857</v>
      </c>
      <c r="F69" s="37" t="n">
        <f aca="false">IF(A69&lt;=Position2,B69*(L-Position2)*Einzellast2,C69*Position2*Einzellast2)</f>
        <v>38571.4285714286</v>
      </c>
      <c r="G69" s="37" t="n">
        <f aca="false">SUM(D69:F69)</f>
        <v>145433.398925714</v>
      </c>
      <c r="H69" s="49" t="n">
        <f aca="false">A69</f>
        <v>3.6</v>
      </c>
      <c r="S69" s="52"/>
      <c r="T69" s="52"/>
      <c r="U69" s="52"/>
      <c r="V69" s="52"/>
      <c r="W69" s="50"/>
      <c r="X69" s="43"/>
      <c r="Y69" s="43"/>
      <c r="Z69" s="51"/>
      <c r="AA69" s="51"/>
      <c r="AB69" s="43"/>
      <c r="AC69" s="52"/>
      <c r="AD69" s="52"/>
      <c r="AE69" s="52"/>
      <c r="AF69" s="52"/>
      <c r="AG69" s="43"/>
      <c r="AH69" s="43"/>
      <c r="AI69" s="50"/>
      <c r="AJ69" s="51"/>
      <c r="AK69" s="51"/>
      <c r="AL69" s="43"/>
      <c r="AM69" s="52"/>
      <c r="AN69" s="52"/>
      <c r="AO69" s="52"/>
      <c r="AP69" s="37"/>
    </row>
    <row r="70" customFormat="false" ht="15" hidden="false" customHeight="false" outlineLevel="0" collapsed="false">
      <c r="A70" s="49" t="n">
        <f aca="false">A69+L/3.5*0.05</f>
        <v>3.8</v>
      </c>
      <c r="B70" s="36" t="n">
        <f aca="false">IF(A70/L&lt;=1,A70/L,)</f>
        <v>0.271428571428571</v>
      </c>
      <c r="C70" s="36" t="n">
        <f aca="false">(L-A70)/L</f>
        <v>0.728571428571429</v>
      </c>
      <c r="D70" s="37" t="n">
        <f aca="false">B70*C70/2*Gleichlast*L^2</f>
        <v>79867.63506</v>
      </c>
      <c r="E70" s="37" t="n">
        <f aca="false">IF(A70&lt;=Position1,B70*(L-Position1)*Einzellast1,C70*Position1*Einzellast1)</f>
        <v>29142.8571428571</v>
      </c>
      <c r="F70" s="37" t="n">
        <f aca="false">IF(A70&lt;=Position2,B70*(L-Position2)*Einzellast2,C70*Position2*Einzellast2)</f>
        <v>40714.2857142857</v>
      </c>
      <c r="G70" s="37" t="n">
        <f aca="false">SUM(D70:F70)</f>
        <v>149724.777917143</v>
      </c>
      <c r="H70" s="49" t="n">
        <f aca="false">A70</f>
        <v>3.8</v>
      </c>
      <c r="S70" s="52"/>
      <c r="T70" s="52"/>
      <c r="U70" s="52"/>
      <c r="V70" s="52"/>
      <c r="W70" s="50"/>
      <c r="X70" s="43"/>
      <c r="Y70" s="50"/>
      <c r="Z70" s="51"/>
      <c r="AA70" s="51"/>
      <c r="AB70" s="43"/>
      <c r="AC70" s="52"/>
      <c r="AD70" s="52"/>
      <c r="AE70" s="52"/>
      <c r="AF70" s="52"/>
      <c r="AG70" s="43"/>
      <c r="AH70" s="43"/>
      <c r="AI70" s="50"/>
      <c r="AJ70" s="51"/>
      <c r="AK70" s="51"/>
      <c r="AL70" s="43"/>
      <c r="AM70" s="52"/>
      <c r="AN70" s="52"/>
      <c r="AO70" s="52"/>
      <c r="AP70" s="37"/>
    </row>
    <row r="71" customFormat="false" ht="15" hidden="false" customHeight="false" outlineLevel="0" collapsed="false">
      <c r="A71" s="49" t="n">
        <f aca="false">A70+L/3.5*0.05</f>
        <v>4</v>
      </c>
      <c r="B71" s="36" t="n">
        <f aca="false">IF(A71/L&lt;=1,A71/L,)</f>
        <v>0.285714285714286</v>
      </c>
      <c r="C71" s="36" t="n">
        <f aca="false">(L-A71)/L</f>
        <v>0.714285714285714</v>
      </c>
      <c r="D71" s="37" t="n">
        <f aca="false">B71*C71/2*Gleichlast*L^2</f>
        <v>82422.74</v>
      </c>
      <c r="E71" s="37" t="n">
        <f aca="false">IF(A71&lt;=Position1,B71*(L-Position1)*Einzellast1,C71*Position1*Einzellast1)</f>
        <v>28571.4285714286</v>
      </c>
      <c r="F71" s="37" t="n">
        <f aca="false">IF(A71&lt;=Position2,B71*(L-Position2)*Einzellast2,C71*Position2*Einzellast2)</f>
        <v>42857.1428571429</v>
      </c>
      <c r="G71" s="37" t="n">
        <f aca="false">SUM(D71:F71)</f>
        <v>153851.311428571</v>
      </c>
      <c r="H71" s="49" t="n">
        <f aca="false">A71</f>
        <v>4</v>
      </c>
      <c r="S71" s="52"/>
      <c r="T71" s="52"/>
      <c r="U71" s="52"/>
      <c r="V71" s="52"/>
      <c r="W71" s="50"/>
      <c r="X71" s="43"/>
      <c r="Y71" s="43"/>
      <c r="Z71" s="51"/>
      <c r="AA71" s="51"/>
      <c r="AB71" s="43"/>
      <c r="AC71" s="52"/>
      <c r="AD71" s="52"/>
      <c r="AE71" s="52"/>
      <c r="AF71" s="52"/>
      <c r="AG71" s="43"/>
      <c r="AH71" s="43"/>
      <c r="AI71" s="50"/>
      <c r="AJ71" s="51"/>
      <c r="AK71" s="51"/>
      <c r="AL71" s="43"/>
      <c r="AM71" s="52"/>
      <c r="AN71" s="52"/>
      <c r="AO71" s="52"/>
      <c r="AP71" s="37"/>
    </row>
    <row r="72" customFormat="false" ht="15" hidden="false" customHeight="false" outlineLevel="0" collapsed="false">
      <c r="A72" s="49" t="n">
        <f aca="false">A71+L/3.5*0.05</f>
        <v>4.2</v>
      </c>
      <c r="B72" s="36" t="n">
        <f aca="false">IF(A72/L&lt;=1,A72/L,)</f>
        <v>0.3</v>
      </c>
      <c r="C72" s="36" t="n">
        <f aca="false">(L-A72)/L</f>
        <v>0.7</v>
      </c>
      <c r="D72" s="37" t="n">
        <f aca="false">B72*C72/2*Gleichlast*L^2</f>
        <v>84812.99946</v>
      </c>
      <c r="E72" s="37" t="n">
        <f aca="false">IF(A72&lt;=Position1,B72*(L-Position1)*Einzellast1,C72*Position1*Einzellast1)</f>
        <v>28000</v>
      </c>
      <c r="F72" s="37" t="n">
        <f aca="false">IF(A72&lt;=Position2,B72*(L-Position2)*Einzellast2,C72*Position2*Einzellast2)</f>
        <v>45000</v>
      </c>
      <c r="G72" s="37" t="n">
        <f aca="false">SUM(D72:F72)</f>
        <v>157812.99946</v>
      </c>
      <c r="H72" s="49" t="n">
        <f aca="false">A72</f>
        <v>4.2</v>
      </c>
      <c r="S72" s="52"/>
      <c r="T72" s="52"/>
      <c r="U72" s="52"/>
      <c r="V72" s="52"/>
      <c r="W72" s="50"/>
      <c r="X72" s="43"/>
      <c r="Y72" s="50"/>
      <c r="Z72" s="51"/>
      <c r="AA72" s="51"/>
      <c r="AB72" s="43"/>
      <c r="AC72" s="52"/>
      <c r="AD72" s="52"/>
      <c r="AE72" s="52"/>
      <c r="AF72" s="52"/>
      <c r="AG72" s="43"/>
      <c r="AH72" s="43"/>
      <c r="AI72" s="50"/>
      <c r="AJ72" s="51"/>
      <c r="AK72" s="51"/>
      <c r="AL72" s="43"/>
      <c r="AM72" s="52"/>
      <c r="AN72" s="52"/>
      <c r="AO72" s="52"/>
      <c r="AP72" s="37"/>
    </row>
    <row r="73" customFormat="false" ht="15" hidden="false" customHeight="false" outlineLevel="0" collapsed="false">
      <c r="A73" s="49" t="n">
        <f aca="false">A72+L/3.5*0.05</f>
        <v>4.4</v>
      </c>
      <c r="B73" s="36" t="n">
        <f aca="false">IF(A73/L&lt;=1,A73/L,)</f>
        <v>0.314285714285714</v>
      </c>
      <c r="C73" s="36" t="n">
        <f aca="false">(L-A73)/L</f>
        <v>0.685714285714286</v>
      </c>
      <c r="D73" s="37" t="n">
        <f aca="false">B73*C73/2*Gleichlast*L^2</f>
        <v>87038.41344</v>
      </c>
      <c r="E73" s="37" t="n">
        <f aca="false">IF(A73&lt;=Position1,B73*(L-Position1)*Einzellast1,C73*Position1*Einzellast1)</f>
        <v>27428.5714285714</v>
      </c>
      <c r="F73" s="37" t="n">
        <f aca="false">IF(A73&lt;=Position2,B73*(L-Position2)*Einzellast2,C73*Position2*Einzellast2)</f>
        <v>47142.8571428572</v>
      </c>
      <c r="G73" s="37" t="n">
        <f aca="false">SUM(D73:F73)</f>
        <v>161609.842011429</v>
      </c>
      <c r="H73" s="49" t="n">
        <f aca="false">A73</f>
        <v>4.4</v>
      </c>
      <c r="S73" s="52"/>
      <c r="T73" s="52"/>
      <c r="U73" s="52"/>
      <c r="V73" s="52"/>
      <c r="W73" s="50"/>
      <c r="X73" s="43"/>
      <c r="Y73" s="43"/>
      <c r="Z73" s="51"/>
      <c r="AA73" s="51"/>
      <c r="AB73" s="43"/>
      <c r="AC73" s="52"/>
      <c r="AD73" s="52"/>
      <c r="AE73" s="52"/>
      <c r="AF73" s="52"/>
      <c r="AG73" s="43"/>
      <c r="AH73" s="43"/>
      <c r="AI73" s="50"/>
      <c r="AJ73" s="51"/>
      <c r="AK73" s="51"/>
      <c r="AL73" s="43"/>
      <c r="AM73" s="52"/>
      <c r="AN73" s="52"/>
      <c r="AO73" s="52"/>
      <c r="AP73" s="37"/>
    </row>
    <row r="74" customFormat="false" ht="15" hidden="false" customHeight="false" outlineLevel="0" collapsed="false">
      <c r="A74" s="49" t="n">
        <f aca="false">A73+L/3.5*0.05</f>
        <v>4.6</v>
      </c>
      <c r="B74" s="36" t="n">
        <f aca="false">IF(A74/L&lt;=1,A74/L,)</f>
        <v>0.328571428571429</v>
      </c>
      <c r="C74" s="36" t="n">
        <f aca="false">(L-A74)/L</f>
        <v>0.671428571428571</v>
      </c>
      <c r="D74" s="37" t="n">
        <f aca="false">B74*C74/2*Gleichlast*L^2</f>
        <v>89098.98194</v>
      </c>
      <c r="E74" s="37" t="n">
        <f aca="false">IF(A74&lt;=Position1,B74*(L-Position1)*Einzellast1,C74*Position1*Einzellast1)</f>
        <v>26857.1428571429</v>
      </c>
      <c r="F74" s="37" t="n">
        <f aca="false">IF(A74&lt;=Position2,B74*(L-Position2)*Einzellast2,C74*Position2*Einzellast2)</f>
        <v>49285.7142857143</v>
      </c>
      <c r="G74" s="37" t="n">
        <f aca="false">SUM(D74:F74)</f>
        <v>165241.839082857</v>
      </c>
      <c r="H74" s="49" t="n">
        <f aca="false">A74</f>
        <v>4.6</v>
      </c>
      <c r="S74" s="52"/>
      <c r="T74" s="52"/>
      <c r="U74" s="52"/>
      <c r="V74" s="52"/>
      <c r="W74" s="50"/>
      <c r="X74" s="43"/>
      <c r="Y74" s="50"/>
      <c r="Z74" s="51"/>
      <c r="AA74" s="51"/>
      <c r="AB74" s="43"/>
      <c r="AC74" s="52"/>
      <c r="AD74" s="52"/>
      <c r="AE74" s="52"/>
      <c r="AF74" s="52"/>
      <c r="AG74" s="43"/>
      <c r="AH74" s="43"/>
      <c r="AI74" s="50"/>
      <c r="AJ74" s="51"/>
      <c r="AK74" s="51"/>
      <c r="AL74" s="43"/>
      <c r="AM74" s="52"/>
      <c r="AN74" s="52"/>
      <c r="AO74" s="52"/>
      <c r="AP74" s="37"/>
    </row>
    <row r="75" customFormat="false" ht="15" hidden="false" customHeight="false" outlineLevel="0" collapsed="false">
      <c r="A75" s="49" t="n">
        <f aca="false">A74+L/3.5*0.05</f>
        <v>4.8</v>
      </c>
      <c r="B75" s="36" t="n">
        <f aca="false">IF(A75/L&lt;=1,A75/L,)</f>
        <v>0.342857142857143</v>
      </c>
      <c r="C75" s="36" t="n">
        <f aca="false">(L-A75)/L</f>
        <v>0.657142857142857</v>
      </c>
      <c r="D75" s="37" t="n">
        <f aca="false">B75*C75/2*Gleichlast*L^2</f>
        <v>90994.70496</v>
      </c>
      <c r="E75" s="37" t="n">
        <f aca="false">IF(A75&lt;=Position1,B75*(L-Position1)*Einzellast1,C75*Position1*Einzellast1)</f>
        <v>26285.7142857143</v>
      </c>
      <c r="F75" s="37" t="n">
        <f aca="false">IF(A75&lt;=Position2,B75*(L-Position2)*Einzellast2,C75*Position2*Einzellast2)</f>
        <v>51428.5714285714</v>
      </c>
      <c r="G75" s="37" t="n">
        <f aca="false">SUM(D75:F75)</f>
        <v>168708.990674286</v>
      </c>
      <c r="H75" s="49" t="n">
        <f aca="false">A75</f>
        <v>4.8</v>
      </c>
      <c r="S75" s="52"/>
      <c r="T75" s="52"/>
      <c r="U75" s="52"/>
      <c r="V75" s="52"/>
      <c r="W75" s="50"/>
      <c r="X75" s="43"/>
      <c r="Y75" s="43"/>
      <c r="Z75" s="51"/>
      <c r="AA75" s="51"/>
      <c r="AB75" s="43"/>
      <c r="AC75" s="52"/>
      <c r="AD75" s="52"/>
      <c r="AE75" s="52"/>
      <c r="AF75" s="52"/>
      <c r="AG75" s="43"/>
      <c r="AH75" s="43"/>
      <c r="AI75" s="50"/>
      <c r="AJ75" s="51"/>
      <c r="AK75" s="51"/>
      <c r="AL75" s="43"/>
      <c r="AM75" s="52"/>
      <c r="AN75" s="52"/>
      <c r="AO75" s="52"/>
      <c r="AP75" s="37"/>
    </row>
    <row r="76" customFormat="false" ht="15" hidden="false" customHeight="false" outlineLevel="0" collapsed="false">
      <c r="A76" s="49" t="n">
        <f aca="false">A75+L/3.5*0.05</f>
        <v>5</v>
      </c>
      <c r="B76" s="36" t="n">
        <f aca="false">IF(A76/L&lt;=1,A76/L,)</f>
        <v>0.357142857142857</v>
      </c>
      <c r="C76" s="36" t="n">
        <f aca="false">(L-A76)/L</f>
        <v>0.642857142857143</v>
      </c>
      <c r="D76" s="37" t="n">
        <f aca="false">B76*C76/2*Gleichlast*L^2</f>
        <v>92725.5825</v>
      </c>
      <c r="E76" s="37" t="n">
        <f aca="false">IF(A76&lt;=Position1,B76*(L-Position1)*Einzellast1,C76*Position1*Einzellast1)</f>
        <v>25714.2857142857</v>
      </c>
      <c r="F76" s="37" t="n">
        <f aca="false">IF(A76&lt;=Position2,B76*(L-Position2)*Einzellast2,C76*Position2*Einzellast2)</f>
        <v>53571.4285714286</v>
      </c>
      <c r="G76" s="37" t="n">
        <f aca="false">SUM(D76:F76)</f>
        <v>172011.296785714</v>
      </c>
      <c r="H76" s="49" t="n">
        <f aca="false">A76</f>
        <v>5</v>
      </c>
      <c r="S76" s="52"/>
      <c r="T76" s="52"/>
      <c r="U76" s="52"/>
      <c r="V76" s="52"/>
      <c r="W76" s="50"/>
      <c r="X76" s="43"/>
      <c r="Y76" s="50"/>
      <c r="Z76" s="51"/>
      <c r="AA76" s="51"/>
      <c r="AB76" s="43"/>
      <c r="AC76" s="52"/>
      <c r="AD76" s="52"/>
      <c r="AE76" s="52"/>
      <c r="AF76" s="52"/>
      <c r="AG76" s="43"/>
      <c r="AH76" s="43"/>
      <c r="AI76" s="50"/>
      <c r="AJ76" s="51"/>
      <c r="AK76" s="51"/>
      <c r="AL76" s="43"/>
      <c r="AM76" s="52"/>
      <c r="AN76" s="52"/>
      <c r="AO76" s="52"/>
      <c r="AP76" s="37"/>
    </row>
    <row r="77" customFormat="false" ht="15" hidden="false" customHeight="false" outlineLevel="0" collapsed="false">
      <c r="A77" s="49" t="n">
        <f aca="false">A76+L/3.5*0.05</f>
        <v>5.2</v>
      </c>
      <c r="B77" s="36" t="n">
        <f aca="false">IF(A77/L&lt;=1,A77/L,)</f>
        <v>0.371428571428572</v>
      </c>
      <c r="C77" s="36" t="n">
        <f aca="false">(L-A77)/L</f>
        <v>0.628571428571428</v>
      </c>
      <c r="D77" s="37" t="n">
        <f aca="false">B77*C77/2*Gleichlast*L^2</f>
        <v>94291.61456</v>
      </c>
      <c r="E77" s="37" t="n">
        <f aca="false">IF(A77&lt;=Position1,B77*(L-Position1)*Einzellast1,C77*Position1*Einzellast1)</f>
        <v>25142.8571428571</v>
      </c>
      <c r="F77" s="37" t="n">
        <f aca="false">IF(A77&lt;=Position2,B77*(L-Position2)*Einzellast2,C77*Position2*Einzellast2)</f>
        <v>55714.2857142857</v>
      </c>
      <c r="G77" s="37" t="n">
        <f aca="false">SUM(D77:F77)</f>
        <v>175148.757417143</v>
      </c>
      <c r="H77" s="49" t="n">
        <f aca="false">A77</f>
        <v>5.2</v>
      </c>
      <c r="S77" s="52"/>
      <c r="T77" s="52"/>
      <c r="U77" s="52"/>
      <c r="V77" s="52"/>
      <c r="W77" s="50"/>
      <c r="X77" s="43"/>
      <c r="Y77" s="43"/>
      <c r="Z77" s="51"/>
      <c r="AA77" s="51"/>
      <c r="AB77" s="43"/>
      <c r="AC77" s="52"/>
      <c r="AD77" s="52"/>
      <c r="AE77" s="52"/>
      <c r="AF77" s="52"/>
      <c r="AG77" s="43"/>
      <c r="AH77" s="43"/>
      <c r="AI77" s="50"/>
      <c r="AJ77" s="51"/>
      <c r="AK77" s="51"/>
      <c r="AL77" s="43"/>
      <c r="AM77" s="52"/>
      <c r="AN77" s="52"/>
      <c r="AO77" s="52"/>
      <c r="AP77" s="37"/>
    </row>
    <row r="78" customFormat="false" ht="15" hidden="false" customHeight="false" outlineLevel="0" collapsed="false">
      <c r="A78" s="49" t="n">
        <f aca="false">A77+L/3.5*0.05</f>
        <v>5.4</v>
      </c>
      <c r="B78" s="36" t="n">
        <f aca="false">IF(A78/L&lt;=1,A78/L,)</f>
        <v>0.385714285714286</v>
      </c>
      <c r="C78" s="36" t="n">
        <f aca="false">(L-A78)/L</f>
        <v>0.614285714285714</v>
      </c>
      <c r="D78" s="37" t="n">
        <f aca="false">B78*C78/2*Gleichlast*L^2</f>
        <v>95692.80114</v>
      </c>
      <c r="E78" s="37" t="n">
        <f aca="false">IF(A78&lt;=Position1,B78*(L-Position1)*Einzellast1,C78*Position1*Einzellast1)</f>
        <v>24571.4285714286</v>
      </c>
      <c r="F78" s="37" t="n">
        <f aca="false">IF(A78&lt;=Position2,B78*(L-Position2)*Einzellast2,C78*Position2*Einzellast2)</f>
        <v>57857.1428571429</v>
      </c>
      <c r="G78" s="37" t="n">
        <f aca="false">SUM(D78:F78)</f>
        <v>178121.372568571</v>
      </c>
      <c r="H78" s="49" t="n">
        <f aca="false">A78</f>
        <v>5.4</v>
      </c>
      <c r="S78" s="52"/>
      <c r="T78" s="52"/>
      <c r="U78" s="52"/>
      <c r="V78" s="52"/>
      <c r="W78" s="50"/>
      <c r="X78" s="43"/>
      <c r="Y78" s="50"/>
      <c r="Z78" s="51"/>
      <c r="AA78" s="51"/>
      <c r="AB78" s="43"/>
      <c r="AC78" s="52"/>
      <c r="AD78" s="52"/>
      <c r="AE78" s="52"/>
      <c r="AF78" s="52"/>
      <c r="AG78" s="43"/>
      <c r="AH78" s="43"/>
      <c r="AI78" s="50"/>
      <c r="AJ78" s="51"/>
      <c r="AK78" s="51"/>
      <c r="AL78" s="43"/>
      <c r="AM78" s="52"/>
      <c r="AN78" s="52"/>
      <c r="AO78" s="52"/>
      <c r="AP78" s="37"/>
    </row>
    <row r="79" customFormat="false" ht="15" hidden="false" customHeight="false" outlineLevel="0" collapsed="false">
      <c r="A79" s="49" t="n">
        <f aca="false">A78+L/3.5*0.05</f>
        <v>5.6</v>
      </c>
      <c r="B79" s="36" t="n">
        <f aca="false">IF(A79/L&lt;=1,A79/L,)</f>
        <v>0.4</v>
      </c>
      <c r="C79" s="36" t="n">
        <f aca="false">(L-A79)/L</f>
        <v>0.6</v>
      </c>
      <c r="D79" s="37" t="n">
        <f aca="false">B79*C79/2*Gleichlast*L^2</f>
        <v>96929.14224</v>
      </c>
      <c r="E79" s="37" t="n">
        <f aca="false">IF(A79&lt;=Position1,B79*(L-Position1)*Einzellast1,C79*Position1*Einzellast1)</f>
        <v>24000</v>
      </c>
      <c r="F79" s="37" t="n">
        <f aca="false">IF(A79&lt;=Position2,B79*(L-Position2)*Einzellast2,C79*Position2*Einzellast2)</f>
        <v>60000</v>
      </c>
      <c r="G79" s="37" t="n">
        <f aca="false">SUM(D79:F79)</f>
        <v>180929.14224</v>
      </c>
      <c r="H79" s="49" t="n">
        <f aca="false">A79</f>
        <v>5.6</v>
      </c>
      <c r="S79" s="52"/>
      <c r="T79" s="52"/>
      <c r="U79" s="52"/>
      <c r="V79" s="52"/>
      <c r="W79" s="50"/>
      <c r="X79" s="43"/>
      <c r="Y79" s="43"/>
      <c r="Z79" s="51"/>
      <c r="AA79" s="51"/>
      <c r="AB79" s="43"/>
      <c r="AC79" s="52"/>
      <c r="AD79" s="52"/>
      <c r="AE79" s="52"/>
      <c r="AF79" s="52"/>
      <c r="AG79" s="43"/>
      <c r="AH79" s="43"/>
      <c r="AI79" s="50"/>
      <c r="AJ79" s="51"/>
      <c r="AK79" s="51"/>
      <c r="AL79" s="43"/>
      <c r="AM79" s="52"/>
      <c r="AN79" s="52"/>
      <c r="AO79" s="52"/>
      <c r="AP79" s="37"/>
    </row>
    <row r="80" customFormat="false" ht="15" hidden="false" customHeight="false" outlineLevel="0" collapsed="false">
      <c r="A80" s="49" t="n">
        <f aca="false">A79+L/3.5*0.05</f>
        <v>5.8</v>
      </c>
      <c r="B80" s="36" t="n">
        <f aca="false">IF(A80/L&lt;=1,A80/L,)</f>
        <v>0.414285714285714</v>
      </c>
      <c r="C80" s="36" t="n">
        <f aca="false">(L-A80)/L</f>
        <v>0.585714285714286</v>
      </c>
      <c r="D80" s="37" t="n">
        <f aca="false">B80*C80/2*Gleichlast*L^2</f>
        <v>98000.63786</v>
      </c>
      <c r="E80" s="37" t="n">
        <f aca="false">IF(A80&lt;=Position1,B80*(L-Position1)*Einzellast1,C80*Position1*Einzellast1)</f>
        <v>23428.5714285714</v>
      </c>
      <c r="F80" s="37" t="n">
        <f aca="false">IF(A80&lt;=Position2,B80*(L-Position2)*Einzellast2,C80*Position2*Einzellast2)</f>
        <v>62142.8571428572</v>
      </c>
      <c r="G80" s="37" t="n">
        <f aca="false">SUM(D80:F80)</f>
        <v>183572.066431429</v>
      </c>
      <c r="H80" s="49" t="n">
        <f aca="false">A80</f>
        <v>5.8</v>
      </c>
      <c r="S80" s="52"/>
      <c r="T80" s="52"/>
      <c r="U80" s="52"/>
      <c r="V80" s="52"/>
      <c r="W80" s="50"/>
      <c r="X80" s="43"/>
      <c r="Y80" s="50"/>
      <c r="Z80" s="51"/>
      <c r="AA80" s="51"/>
      <c r="AB80" s="43"/>
      <c r="AC80" s="52"/>
      <c r="AD80" s="52"/>
      <c r="AE80" s="52"/>
      <c r="AF80" s="52"/>
      <c r="AG80" s="43"/>
      <c r="AH80" s="43"/>
      <c r="AI80" s="50"/>
      <c r="AJ80" s="51"/>
      <c r="AK80" s="51"/>
      <c r="AL80" s="43"/>
      <c r="AM80" s="52"/>
      <c r="AN80" s="52"/>
      <c r="AO80" s="52"/>
      <c r="AP80" s="37"/>
    </row>
    <row r="81" customFormat="false" ht="15" hidden="false" customHeight="false" outlineLevel="0" collapsed="false">
      <c r="A81" s="49" t="n">
        <f aca="false">A80+L/3.5*0.05</f>
        <v>6</v>
      </c>
      <c r="B81" s="36" t="n">
        <f aca="false">IF(A81/L&lt;=1,A81/L,)</f>
        <v>0.428571428571429</v>
      </c>
      <c r="C81" s="36" t="n">
        <f aca="false">(L-A81)/L</f>
        <v>0.571428571428571</v>
      </c>
      <c r="D81" s="37" t="n">
        <f aca="false">B81*C81/2*Gleichlast*L^2</f>
        <v>98907.2880000001</v>
      </c>
      <c r="E81" s="37" t="n">
        <f aca="false">IF(A81&lt;=Position1,B81*(L-Position1)*Einzellast1,C81*Position1*Einzellast1)</f>
        <v>22857.1428571429</v>
      </c>
      <c r="F81" s="37" t="n">
        <f aca="false">IF(A81&lt;=Position2,B81*(L-Position2)*Einzellast2,C81*Position2*Einzellast2)</f>
        <v>64285.7142857143</v>
      </c>
      <c r="G81" s="37" t="n">
        <f aca="false">SUM(D81:F81)</f>
        <v>186050.145142857</v>
      </c>
      <c r="H81" s="49" t="n">
        <f aca="false">A81</f>
        <v>6</v>
      </c>
      <c r="S81" s="52"/>
      <c r="T81" s="52"/>
      <c r="U81" s="52"/>
      <c r="V81" s="52"/>
      <c r="W81" s="50"/>
      <c r="X81" s="43"/>
      <c r="Y81" s="43"/>
      <c r="Z81" s="51"/>
      <c r="AA81" s="51"/>
      <c r="AB81" s="43"/>
      <c r="AC81" s="52"/>
      <c r="AD81" s="52"/>
      <c r="AE81" s="52"/>
      <c r="AF81" s="52"/>
      <c r="AG81" s="43"/>
      <c r="AH81" s="43"/>
      <c r="AI81" s="50"/>
      <c r="AJ81" s="51"/>
      <c r="AK81" s="51"/>
      <c r="AL81" s="43"/>
      <c r="AM81" s="52"/>
      <c r="AN81" s="52"/>
      <c r="AO81" s="52"/>
      <c r="AP81" s="37"/>
    </row>
    <row r="82" customFormat="false" ht="15" hidden="false" customHeight="false" outlineLevel="0" collapsed="false">
      <c r="A82" s="49" t="n">
        <f aca="false">A81+L/3.5*0.05</f>
        <v>6.2</v>
      </c>
      <c r="B82" s="36" t="n">
        <f aca="false">IF(A82/L&lt;=1,A82/L,)</f>
        <v>0.442857142857143</v>
      </c>
      <c r="C82" s="36" t="n">
        <f aca="false">(L-A82)/L</f>
        <v>0.557142857142857</v>
      </c>
      <c r="D82" s="37" t="n">
        <f aca="false">B82*C82/2*Gleichlast*L^2</f>
        <v>99649.09266</v>
      </c>
      <c r="E82" s="37" t="n">
        <f aca="false">IF(A82&lt;=Position1,B82*(L-Position1)*Einzellast1,C82*Position1*Einzellast1)</f>
        <v>22285.7142857143</v>
      </c>
      <c r="F82" s="37" t="n">
        <f aca="false">IF(A82&lt;=Position2,B82*(L-Position2)*Einzellast2,C82*Position2*Einzellast2)</f>
        <v>66428.5714285715</v>
      </c>
      <c r="G82" s="37" t="n">
        <f aca="false">SUM(D82:F82)</f>
        <v>188363.378374286</v>
      </c>
      <c r="H82" s="49" t="n">
        <f aca="false">A82</f>
        <v>6.2</v>
      </c>
      <c r="S82" s="52"/>
      <c r="T82" s="52"/>
      <c r="U82" s="52"/>
      <c r="V82" s="52"/>
      <c r="W82" s="50"/>
      <c r="X82" s="43"/>
      <c r="Y82" s="50"/>
      <c r="Z82" s="51"/>
      <c r="AA82" s="51"/>
      <c r="AB82" s="43"/>
      <c r="AC82" s="52"/>
      <c r="AD82" s="52"/>
      <c r="AE82" s="52"/>
      <c r="AF82" s="52"/>
      <c r="AG82" s="43"/>
      <c r="AH82" s="43"/>
      <c r="AI82" s="50"/>
      <c r="AJ82" s="51"/>
      <c r="AK82" s="51"/>
      <c r="AL82" s="43"/>
      <c r="AM82" s="52"/>
      <c r="AN82" s="52"/>
      <c r="AO82" s="52"/>
      <c r="AP82" s="37"/>
    </row>
    <row r="83" customFormat="false" ht="15" hidden="false" customHeight="false" outlineLevel="0" collapsed="false">
      <c r="A83" s="49" t="n">
        <f aca="false">A82+L/3.5*0.05</f>
        <v>6.4</v>
      </c>
      <c r="B83" s="36" t="n">
        <f aca="false">IF(A83/L&lt;=1,A83/L,)</f>
        <v>0.457142857142857</v>
      </c>
      <c r="C83" s="36" t="n">
        <f aca="false">(L-A83)/L</f>
        <v>0.542857142857143</v>
      </c>
      <c r="D83" s="37" t="n">
        <f aca="false">B83*C83/2*Gleichlast*L^2</f>
        <v>100226.05184</v>
      </c>
      <c r="E83" s="37" t="n">
        <f aca="false">IF(A83&lt;=Position1,B83*(L-Position1)*Einzellast1,C83*Position1*Einzellast1)</f>
        <v>21714.2857142857</v>
      </c>
      <c r="F83" s="37" t="n">
        <f aca="false">IF(A83&lt;=Position2,B83*(L-Position2)*Einzellast2,C83*Position2*Einzellast2)</f>
        <v>68571.4285714286</v>
      </c>
      <c r="G83" s="37" t="n">
        <f aca="false">SUM(D83:F83)</f>
        <v>190511.766125714</v>
      </c>
      <c r="H83" s="49" t="n">
        <f aca="false">A83</f>
        <v>6.4</v>
      </c>
      <c r="S83" s="52"/>
      <c r="T83" s="52"/>
      <c r="U83" s="52"/>
      <c r="V83" s="52"/>
      <c r="W83" s="50"/>
      <c r="X83" s="43"/>
      <c r="Y83" s="43"/>
      <c r="Z83" s="51"/>
      <c r="AA83" s="51"/>
      <c r="AB83" s="43"/>
      <c r="AC83" s="52"/>
      <c r="AD83" s="52"/>
      <c r="AE83" s="52"/>
      <c r="AF83" s="52"/>
      <c r="AG83" s="43"/>
      <c r="AH83" s="43"/>
      <c r="AI83" s="50"/>
      <c r="AJ83" s="51"/>
      <c r="AK83" s="51"/>
      <c r="AL83" s="43"/>
      <c r="AM83" s="52"/>
      <c r="AN83" s="52"/>
      <c r="AO83" s="52"/>
      <c r="AP83" s="37"/>
    </row>
    <row r="84" customFormat="false" ht="15" hidden="false" customHeight="false" outlineLevel="0" collapsed="false">
      <c r="A84" s="49" t="n">
        <f aca="false">A83+L/3.5*0.05</f>
        <v>6.6</v>
      </c>
      <c r="B84" s="36" t="n">
        <f aca="false">IF(A84/L&lt;=1,A84/L,)</f>
        <v>0.471428571428572</v>
      </c>
      <c r="C84" s="36" t="n">
        <f aca="false">(L-A84)/L</f>
        <v>0.528571428571428</v>
      </c>
      <c r="D84" s="37" t="n">
        <f aca="false">B84*C84/2*Gleichlast*L^2</f>
        <v>100638.16554</v>
      </c>
      <c r="E84" s="37" t="n">
        <f aca="false">IF(A84&lt;=Position1,B84*(L-Position1)*Einzellast1,C84*Position1*Einzellast1)</f>
        <v>21142.8571428571</v>
      </c>
      <c r="F84" s="37" t="n">
        <f aca="false">IF(A84&lt;=Position2,B84*(L-Position2)*Einzellast2,C84*Position2*Einzellast2)</f>
        <v>68714.2857142857</v>
      </c>
      <c r="G84" s="37" t="n">
        <f aca="false">SUM(D84:F84)</f>
        <v>190495.308397143</v>
      </c>
      <c r="H84" s="49" t="n">
        <f aca="false">A84</f>
        <v>6.6</v>
      </c>
      <c r="S84" s="52"/>
      <c r="T84" s="52"/>
      <c r="U84" s="52"/>
      <c r="V84" s="52"/>
      <c r="W84" s="50"/>
      <c r="X84" s="43"/>
      <c r="Y84" s="50"/>
      <c r="Z84" s="51"/>
      <c r="AA84" s="51"/>
      <c r="AB84" s="43"/>
      <c r="AC84" s="52"/>
      <c r="AD84" s="52"/>
      <c r="AE84" s="52"/>
      <c r="AF84" s="52"/>
      <c r="AG84" s="43"/>
      <c r="AH84" s="43"/>
      <c r="AI84" s="50"/>
      <c r="AJ84" s="51"/>
      <c r="AK84" s="51"/>
      <c r="AL84" s="43"/>
      <c r="AM84" s="52"/>
      <c r="AN84" s="52"/>
      <c r="AO84" s="52"/>
      <c r="AP84" s="37"/>
    </row>
    <row r="85" customFormat="false" ht="15" hidden="false" customHeight="false" outlineLevel="0" collapsed="false">
      <c r="A85" s="49" t="n">
        <f aca="false">A84+L/3.5*0.05</f>
        <v>6.8</v>
      </c>
      <c r="B85" s="36" t="n">
        <f aca="false">IF(A85/L&lt;=1,A85/L,)</f>
        <v>0.485714285714286</v>
      </c>
      <c r="C85" s="36" t="n">
        <f aca="false">(L-A85)/L</f>
        <v>0.514285714285714</v>
      </c>
      <c r="D85" s="37" t="n">
        <f aca="false">B85*C85/2*Gleichlast*L^2</f>
        <v>100885.43376</v>
      </c>
      <c r="E85" s="37" t="n">
        <f aca="false">IF(A85&lt;=Position1,B85*(L-Position1)*Einzellast1,C85*Position1*Einzellast1)</f>
        <v>20571.4285714286</v>
      </c>
      <c r="F85" s="37" t="n">
        <f aca="false">IF(A85&lt;=Position2,B85*(L-Position2)*Einzellast2,C85*Position2*Einzellast2)</f>
        <v>66857.1428571428</v>
      </c>
      <c r="G85" s="37" t="n">
        <f aca="false">SUM(D85:F85)</f>
        <v>188314.005188571</v>
      </c>
      <c r="H85" s="49" t="n">
        <f aca="false">A85</f>
        <v>6.8</v>
      </c>
      <c r="S85" s="52"/>
      <c r="T85" s="52"/>
      <c r="U85" s="52"/>
      <c r="V85" s="52"/>
      <c r="W85" s="50"/>
      <c r="X85" s="43"/>
      <c r="Y85" s="43"/>
      <c r="Z85" s="51"/>
      <c r="AA85" s="51"/>
      <c r="AB85" s="43"/>
      <c r="AC85" s="52"/>
      <c r="AD85" s="52"/>
      <c r="AE85" s="52"/>
      <c r="AF85" s="52"/>
      <c r="AG85" s="43"/>
      <c r="AH85" s="43"/>
      <c r="AI85" s="50"/>
      <c r="AJ85" s="51"/>
      <c r="AK85" s="51"/>
      <c r="AL85" s="43"/>
      <c r="AM85" s="52"/>
      <c r="AN85" s="52"/>
      <c r="AO85" s="52"/>
      <c r="AP85" s="37"/>
    </row>
    <row r="86" customFormat="false" ht="15" hidden="false" customHeight="false" outlineLevel="0" collapsed="false">
      <c r="A86" s="49" t="n">
        <f aca="false">A85+L/3.5*0.05</f>
        <v>7</v>
      </c>
      <c r="B86" s="36" t="n">
        <f aca="false">IF(A86/L&lt;=1,A86/L,)</f>
        <v>0.5</v>
      </c>
      <c r="C86" s="36" t="n">
        <f aca="false">(L-A86)/L</f>
        <v>0.5</v>
      </c>
      <c r="D86" s="37" t="n">
        <f aca="false">B86*C86/2*Gleichlast*L^2</f>
        <v>100967.8565</v>
      </c>
      <c r="E86" s="37" t="n">
        <f aca="false">IF(A86&lt;=Position1,B86*(L-Position1)*Einzellast1,C86*Position1*Einzellast1)</f>
        <v>20000</v>
      </c>
      <c r="F86" s="37" t="n">
        <f aca="false">IF(A86&lt;=Position2,B86*(L-Position2)*Einzellast2,C86*Position2*Einzellast2)</f>
        <v>65000</v>
      </c>
      <c r="G86" s="37" t="n">
        <f aca="false">SUM(D86:F86)</f>
        <v>185967.8565</v>
      </c>
      <c r="H86" s="49" t="n">
        <f aca="false">A86</f>
        <v>7</v>
      </c>
      <c r="S86" s="52"/>
      <c r="T86" s="52"/>
      <c r="U86" s="52"/>
      <c r="V86" s="52"/>
      <c r="W86" s="50"/>
      <c r="X86" s="43"/>
      <c r="Y86" s="50"/>
      <c r="Z86" s="51"/>
      <c r="AA86" s="51"/>
      <c r="AB86" s="43"/>
      <c r="AC86" s="52"/>
      <c r="AD86" s="52"/>
      <c r="AE86" s="52"/>
      <c r="AF86" s="52"/>
      <c r="AG86" s="43"/>
      <c r="AH86" s="43"/>
      <c r="AI86" s="50"/>
      <c r="AJ86" s="51"/>
      <c r="AK86" s="51"/>
      <c r="AL86" s="43"/>
      <c r="AM86" s="52"/>
      <c r="AN86" s="52"/>
      <c r="AO86" s="52"/>
      <c r="AP86" s="37"/>
    </row>
    <row r="87" customFormat="false" ht="15" hidden="false" customHeight="false" outlineLevel="0" collapsed="false">
      <c r="A87" s="49" t="n">
        <f aca="false">A86+L/3.5*0.05</f>
        <v>7.2</v>
      </c>
      <c r="B87" s="36" t="n">
        <f aca="false">IF(A87/L&lt;=1,A87/L,)</f>
        <v>0.514285714285715</v>
      </c>
      <c r="C87" s="36" t="n">
        <f aca="false">(L-A87)/L</f>
        <v>0.485714285714285</v>
      </c>
      <c r="D87" s="37" t="n">
        <f aca="false">B87*C87/2*Gleichlast*L^2</f>
        <v>100885.43376</v>
      </c>
      <c r="E87" s="37" t="n">
        <f aca="false">IF(A87&lt;=Position1,B87*(L-Position1)*Einzellast1,C87*Position1*Einzellast1)</f>
        <v>19428.5714285714</v>
      </c>
      <c r="F87" s="37" t="n">
        <f aca="false">IF(A87&lt;=Position2,B87*(L-Position2)*Einzellast2,C87*Position2*Einzellast2)</f>
        <v>63142.8571428571</v>
      </c>
      <c r="G87" s="37" t="n">
        <f aca="false">SUM(D87:F87)</f>
        <v>183456.862331429</v>
      </c>
      <c r="H87" s="49" t="n">
        <f aca="false">A87</f>
        <v>7.2</v>
      </c>
      <c r="S87" s="52"/>
      <c r="T87" s="52"/>
      <c r="U87" s="52"/>
      <c r="V87" s="52"/>
      <c r="W87" s="50"/>
      <c r="X87" s="43"/>
      <c r="Y87" s="43"/>
      <c r="Z87" s="51"/>
      <c r="AA87" s="51"/>
      <c r="AB87" s="43"/>
      <c r="AC87" s="52"/>
      <c r="AD87" s="52"/>
      <c r="AE87" s="52"/>
      <c r="AF87" s="52"/>
      <c r="AG87" s="43"/>
      <c r="AH87" s="43"/>
      <c r="AI87" s="50"/>
      <c r="AJ87" s="51"/>
      <c r="AK87" s="51"/>
      <c r="AL87" s="43"/>
      <c r="AM87" s="52"/>
      <c r="AN87" s="52"/>
      <c r="AO87" s="52"/>
      <c r="AP87" s="37"/>
    </row>
    <row r="88" customFormat="false" ht="15" hidden="false" customHeight="false" outlineLevel="0" collapsed="false">
      <c r="A88" s="49" t="n">
        <f aca="false">A87+L/3.5*0.05</f>
        <v>7.4</v>
      </c>
      <c r="B88" s="36" t="n">
        <f aca="false">IF(A88/L&lt;=1,A88/L,)</f>
        <v>0.528571428571429</v>
      </c>
      <c r="C88" s="36" t="n">
        <f aca="false">(L-A88)/L</f>
        <v>0.471428571428571</v>
      </c>
      <c r="D88" s="37" t="n">
        <f aca="false">B88*C88/2*Gleichlast*L^2</f>
        <v>100638.16554</v>
      </c>
      <c r="E88" s="37" t="n">
        <f aca="false">IF(A88&lt;=Position1,B88*(L-Position1)*Einzellast1,C88*Position1*Einzellast1)</f>
        <v>18857.1428571428</v>
      </c>
      <c r="F88" s="37" t="n">
        <f aca="false">IF(A88&lt;=Position2,B88*(L-Position2)*Einzellast2,C88*Position2*Einzellast2)</f>
        <v>61285.7142857142</v>
      </c>
      <c r="G88" s="37" t="n">
        <f aca="false">SUM(D88:F88)</f>
        <v>180781.022682857</v>
      </c>
      <c r="H88" s="49" t="n">
        <f aca="false">A88</f>
        <v>7.4</v>
      </c>
      <c r="S88" s="52"/>
      <c r="T88" s="52"/>
      <c r="U88" s="52"/>
      <c r="V88" s="52"/>
      <c r="W88" s="50"/>
      <c r="X88" s="43"/>
      <c r="Y88" s="50"/>
      <c r="Z88" s="51"/>
      <c r="AA88" s="51"/>
      <c r="AB88" s="43"/>
      <c r="AC88" s="52"/>
      <c r="AD88" s="52"/>
      <c r="AE88" s="52"/>
      <c r="AF88" s="52"/>
      <c r="AG88" s="43"/>
      <c r="AH88" s="43"/>
      <c r="AI88" s="50"/>
      <c r="AJ88" s="51"/>
      <c r="AK88" s="51"/>
      <c r="AL88" s="43"/>
      <c r="AM88" s="52"/>
      <c r="AN88" s="52"/>
      <c r="AO88" s="52"/>
      <c r="AP88" s="37"/>
    </row>
    <row r="89" customFormat="false" ht="15" hidden="false" customHeight="false" outlineLevel="0" collapsed="false">
      <c r="A89" s="49" t="n">
        <f aca="false">A88+L/3.5*0.05</f>
        <v>7.6</v>
      </c>
      <c r="B89" s="36" t="n">
        <f aca="false">IF(A89/L&lt;=1,A89/L,)</f>
        <v>0.542857142857143</v>
      </c>
      <c r="C89" s="36" t="n">
        <f aca="false">(L-A89)/L</f>
        <v>0.457142857142857</v>
      </c>
      <c r="D89" s="37" t="n">
        <f aca="false">B89*C89/2*Gleichlast*L^2</f>
        <v>100226.05184</v>
      </c>
      <c r="E89" s="37" t="n">
        <f aca="false">IF(A89&lt;=Position1,B89*(L-Position1)*Einzellast1,C89*Position1*Einzellast1)</f>
        <v>18285.7142857143</v>
      </c>
      <c r="F89" s="37" t="n">
        <f aca="false">IF(A89&lt;=Position2,B89*(L-Position2)*Einzellast2,C89*Position2*Einzellast2)</f>
        <v>59428.5714285714</v>
      </c>
      <c r="G89" s="37" t="n">
        <f aca="false">SUM(D89:F89)</f>
        <v>177940.337554286</v>
      </c>
      <c r="H89" s="49" t="n">
        <f aca="false">A89</f>
        <v>7.6</v>
      </c>
      <c r="I89" s="49"/>
      <c r="S89" s="52"/>
      <c r="T89" s="52"/>
      <c r="U89" s="52"/>
      <c r="V89" s="52"/>
      <c r="W89" s="50"/>
      <c r="X89" s="43"/>
      <c r="Y89" s="43"/>
      <c r="Z89" s="51"/>
      <c r="AA89" s="51"/>
      <c r="AB89" s="43"/>
      <c r="AC89" s="52"/>
      <c r="AD89" s="52"/>
      <c r="AE89" s="52"/>
      <c r="AF89" s="52"/>
      <c r="AG89" s="43"/>
      <c r="AH89" s="43"/>
      <c r="AI89" s="43"/>
      <c r="AJ89" s="43"/>
      <c r="AK89" s="43"/>
      <c r="AL89" s="43"/>
      <c r="AM89" s="52"/>
      <c r="AN89" s="52"/>
      <c r="AO89" s="52"/>
      <c r="AP89" s="37"/>
    </row>
    <row r="90" customFormat="false" ht="15" hidden="false" customHeight="false" outlineLevel="0" collapsed="false">
      <c r="A90" s="49" t="n">
        <f aca="false">A89+L/3.5*0.05</f>
        <v>7.8</v>
      </c>
      <c r="B90" s="36" t="n">
        <f aca="false">IF(A90/L&lt;=1,A90/L,)</f>
        <v>0.557142857142858</v>
      </c>
      <c r="C90" s="36" t="n">
        <f aca="false">(L-A90)/L</f>
        <v>0.442857142857143</v>
      </c>
      <c r="D90" s="37" t="n">
        <f aca="false">B90*C90/2*Gleichlast*L^2</f>
        <v>99649.09266</v>
      </c>
      <c r="E90" s="37" t="n">
        <f aca="false">IF(A90&lt;=Position1,B90*(L-Position1)*Einzellast1,C90*Position1*Einzellast1)</f>
        <v>17714.2857142857</v>
      </c>
      <c r="F90" s="37" t="n">
        <f aca="false">IF(A90&lt;=Position2,B90*(L-Position2)*Einzellast2,C90*Position2*Einzellast2)</f>
        <v>57571.4285714285</v>
      </c>
      <c r="G90" s="37" t="n">
        <f aca="false">SUM(D90:F90)</f>
        <v>174934.806945714</v>
      </c>
      <c r="H90" s="49" t="n">
        <f aca="false">A90</f>
        <v>7.8</v>
      </c>
      <c r="I90" s="49"/>
      <c r="S90" s="52"/>
      <c r="T90" s="52"/>
      <c r="U90" s="52"/>
      <c r="V90" s="52"/>
      <c r="W90" s="50"/>
      <c r="X90" s="43"/>
      <c r="Y90" s="50"/>
      <c r="Z90" s="51"/>
      <c r="AA90" s="51"/>
      <c r="AB90" s="43"/>
      <c r="AC90" s="52"/>
      <c r="AD90" s="52"/>
      <c r="AE90" s="52"/>
      <c r="AF90" s="52"/>
      <c r="AG90" s="43"/>
      <c r="AH90" s="43"/>
      <c r="AI90" s="43"/>
      <c r="AJ90" s="43"/>
      <c r="AK90" s="43"/>
      <c r="AL90" s="43"/>
      <c r="AM90" s="43"/>
      <c r="AN90" s="43"/>
      <c r="AO90" s="43"/>
    </row>
    <row r="91" customFormat="false" ht="15" hidden="false" customHeight="false" outlineLevel="0" collapsed="false">
      <c r="A91" s="49" t="n">
        <f aca="false">A90+L/3.5*0.05</f>
        <v>8</v>
      </c>
      <c r="B91" s="36" t="n">
        <f aca="false">IF(A91/L&lt;=1,A91/L,)</f>
        <v>0.571428571428572</v>
      </c>
      <c r="C91" s="36" t="n">
        <f aca="false">(L-A91)/L</f>
        <v>0.428571428571428</v>
      </c>
      <c r="D91" s="37" t="n">
        <f aca="false">B91*C91/2*Gleichlast*L^2</f>
        <v>98907.288</v>
      </c>
      <c r="E91" s="37" t="n">
        <f aca="false">IF(A91&lt;=Position1,B91*(L-Position1)*Einzellast1,C91*Position1*Einzellast1)</f>
        <v>17142.8571428571</v>
      </c>
      <c r="F91" s="37" t="n">
        <f aca="false">IF(A91&lt;=Position2,B91*(L-Position2)*Einzellast2,C91*Position2*Einzellast2)</f>
        <v>55714.2857142857</v>
      </c>
      <c r="G91" s="37" t="n">
        <f aca="false">SUM(D91:F91)</f>
        <v>171764.430857143</v>
      </c>
      <c r="H91" s="49" t="n">
        <f aca="false">A91</f>
        <v>8</v>
      </c>
      <c r="I91" s="49"/>
      <c r="S91" s="52"/>
      <c r="T91" s="52"/>
      <c r="U91" s="52"/>
      <c r="V91" s="52"/>
      <c r="W91" s="50"/>
      <c r="X91" s="43"/>
      <c r="Y91" s="43"/>
      <c r="Z91" s="51"/>
      <c r="AA91" s="51"/>
      <c r="AB91" s="43"/>
      <c r="AC91" s="52"/>
      <c r="AD91" s="52"/>
      <c r="AE91" s="52"/>
      <c r="AF91" s="52"/>
      <c r="AG91" s="43"/>
      <c r="AH91" s="43"/>
      <c r="AI91" s="43"/>
      <c r="AJ91" s="43"/>
      <c r="AK91" s="43"/>
      <c r="AL91" s="43"/>
      <c r="AM91" s="43"/>
      <c r="AN91" s="43"/>
      <c r="AO91" s="43"/>
    </row>
    <row r="92" customFormat="false" ht="15" hidden="false" customHeight="false" outlineLevel="0" collapsed="false">
      <c r="A92" s="49" t="n">
        <f aca="false">A91+L/3.5*0.05</f>
        <v>8.2</v>
      </c>
      <c r="B92" s="36" t="n">
        <f aca="false">IF(A92/L&lt;=1,A92/L,)</f>
        <v>0.585714285714286</v>
      </c>
      <c r="C92" s="36" t="n">
        <f aca="false">(L-A92)/L</f>
        <v>0.414285714285714</v>
      </c>
      <c r="D92" s="37" t="n">
        <f aca="false">B92*C92/2*Gleichlast*L^2</f>
        <v>98000.63786</v>
      </c>
      <c r="E92" s="37" t="n">
        <f aca="false">IF(A92&lt;=Position1,B92*(L-Position1)*Einzellast1,C92*Position1*Einzellast1)</f>
        <v>16571.4285714286</v>
      </c>
      <c r="F92" s="37" t="n">
        <f aca="false">IF(A92&lt;=Position2,B92*(L-Position2)*Einzellast2,C92*Position2*Einzellast2)</f>
        <v>53857.1428571428</v>
      </c>
      <c r="G92" s="37" t="n">
        <f aca="false">SUM(D92:F92)</f>
        <v>168429.209288571</v>
      </c>
      <c r="H92" s="49" t="n">
        <f aca="false">A92</f>
        <v>8.2</v>
      </c>
      <c r="I92" s="49"/>
      <c r="S92" s="52"/>
      <c r="T92" s="52"/>
      <c r="U92" s="52"/>
      <c r="V92" s="52"/>
      <c r="W92" s="50"/>
      <c r="X92" s="43"/>
      <c r="Y92" s="50"/>
      <c r="Z92" s="51"/>
      <c r="AA92" s="51"/>
      <c r="AB92" s="43"/>
      <c r="AC92" s="52"/>
      <c r="AD92" s="52"/>
      <c r="AE92" s="52"/>
      <c r="AF92" s="52"/>
      <c r="AG92" s="43"/>
      <c r="AH92" s="43"/>
      <c r="AI92" s="43"/>
      <c r="AJ92" s="43"/>
      <c r="AK92" s="43"/>
      <c r="AL92" s="43"/>
      <c r="AM92" s="43"/>
      <c r="AN92" s="43"/>
      <c r="AO92" s="43"/>
    </row>
    <row r="93" customFormat="false" ht="15" hidden="false" customHeight="false" outlineLevel="0" collapsed="false">
      <c r="A93" s="49" t="n">
        <f aca="false">A92+L/3.5*0.05</f>
        <v>8.4</v>
      </c>
      <c r="B93" s="36" t="n">
        <f aca="false">IF(A93/L&lt;=1,A93/L,)</f>
        <v>0.6</v>
      </c>
      <c r="C93" s="36" t="n">
        <f aca="false">(L-A93)/L</f>
        <v>0.4</v>
      </c>
      <c r="D93" s="37" t="n">
        <f aca="false">B93*C93/2*Gleichlast*L^2</f>
        <v>96929.14224</v>
      </c>
      <c r="E93" s="37" t="n">
        <f aca="false">IF(A93&lt;=Position1,B93*(L-Position1)*Einzellast1,C93*Position1*Einzellast1)</f>
        <v>16000</v>
      </c>
      <c r="F93" s="37" t="n">
        <f aca="false">IF(A93&lt;=Position2,B93*(L-Position2)*Einzellast2,C93*Position2*Einzellast2)</f>
        <v>52000</v>
      </c>
      <c r="G93" s="37" t="n">
        <f aca="false">SUM(D93:F93)</f>
        <v>164929.14224</v>
      </c>
      <c r="H93" s="49" t="n">
        <f aca="false">A93</f>
        <v>8.4</v>
      </c>
      <c r="I93" s="49"/>
      <c r="S93" s="52"/>
      <c r="T93" s="52"/>
      <c r="U93" s="52"/>
      <c r="V93" s="52"/>
      <c r="W93" s="50"/>
      <c r="X93" s="43"/>
      <c r="Y93" s="43"/>
      <c r="Z93" s="51"/>
      <c r="AA93" s="51"/>
      <c r="AB93" s="43"/>
      <c r="AC93" s="52"/>
      <c r="AD93" s="52"/>
      <c r="AE93" s="52"/>
      <c r="AF93" s="52"/>
      <c r="AG93" s="43"/>
      <c r="AH93" s="43"/>
      <c r="AI93" s="43"/>
      <c r="AJ93" s="43"/>
      <c r="AK93" s="43"/>
      <c r="AL93" s="43"/>
      <c r="AM93" s="43"/>
      <c r="AN93" s="43"/>
      <c r="AO93" s="43"/>
    </row>
    <row r="94" customFormat="false" ht="15" hidden="false" customHeight="false" outlineLevel="0" collapsed="false">
      <c r="A94" s="49" t="n">
        <f aca="false">A93+L/3.5*0.05</f>
        <v>8.6</v>
      </c>
      <c r="B94" s="36" t="n">
        <f aca="false">IF(A94/L&lt;=1,A94/L,)</f>
        <v>0.614285714285714</v>
      </c>
      <c r="C94" s="36" t="n">
        <f aca="false">(L-A94)/L</f>
        <v>0.385714285714286</v>
      </c>
      <c r="D94" s="37" t="n">
        <f aca="false">B94*C94/2*Gleichlast*L^2</f>
        <v>95692.80114</v>
      </c>
      <c r="E94" s="37" t="n">
        <f aca="false">IF(A94&lt;=Position1,B94*(L-Position1)*Einzellast1,C94*Position1*Einzellast1)</f>
        <v>15428.5714285714</v>
      </c>
      <c r="F94" s="37" t="n">
        <f aca="false">IF(A94&lt;=Position2,B94*(L-Position2)*Einzellast2,C94*Position2*Einzellast2)</f>
        <v>50142.8571428571</v>
      </c>
      <c r="G94" s="37" t="n">
        <f aca="false">SUM(D94:F94)</f>
        <v>161264.229711429</v>
      </c>
      <c r="H94" s="49" t="n">
        <f aca="false">A94</f>
        <v>8.6</v>
      </c>
      <c r="I94" s="49"/>
      <c r="J94" s="49"/>
      <c r="K94" s="49"/>
      <c r="L94" s="49"/>
      <c r="N94" s="43"/>
      <c r="O94" s="50"/>
      <c r="P94" s="51"/>
      <c r="Q94" s="51"/>
      <c r="R94" s="43"/>
      <c r="S94" s="52"/>
      <c r="T94" s="52"/>
      <c r="U94" s="52"/>
      <c r="V94" s="52"/>
      <c r="W94" s="50"/>
      <c r="X94" s="43"/>
      <c r="Y94" s="50"/>
      <c r="Z94" s="51"/>
      <c r="AA94" s="51"/>
      <c r="AB94" s="43"/>
      <c r="AC94" s="52"/>
      <c r="AD94" s="52"/>
      <c r="AE94" s="52"/>
      <c r="AF94" s="52"/>
      <c r="AG94" s="43"/>
      <c r="AH94" s="43"/>
      <c r="AI94" s="43"/>
      <c r="AJ94" s="43"/>
      <c r="AK94" s="43"/>
      <c r="AL94" s="43"/>
      <c r="AM94" s="43"/>
      <c r="AN94" s="43"/>
      <c r="AO94" s="43"/>
    </row>
    <row r="95" customFormat="false" ht="15" hidden="false" customHeight="false" outlineLevel="0" collapsed="false">
      <c r="A95" s="49" t="n">
        <f aca="false">A94+L/3.5*0.05</f>
        <v>8.8</v>
      </c>
      <c r="B95" s="36" t="n">
        <f aca="false">IF(A95/L&lt;=1,A95/L,)</f>
        <v>0.628571428571429</v>
      </c>
      <c r="C95" s="36" t="n">
        <f aca="false">(L-A95)/L</f>
        <v>0.371428571428571</v>
      </c>
      <c r="D95" s="37" t="n">
        <f aca="false">B95*C95/2*Gleichlast*L^2</f>
        <v>94291.61456</v>
      </c>
      <c r="E95" s="37" t="n">
        <f aca="false">IF(A95&lt;=Position1,B95*(L-Position1)*Einzellast1,C95*Position1*Einzellast1)</f>
        <v>14857.1428571429</v>
      </c>
      <c r="F95" s="37" t="n">
        <f aca="false">IF(A95&lt;=Position2,B95*(L-Position2)*Einzellast2,C95*Position2*Einzellast2)</f>
        <v>48285.7142857143</v>
      </c>
      <c r="G95" s="37" t="n">
        <f aca="false">SUM(D95:F95)</f>
        <v>157434.471702857</v>
      </c>
      <c r="H95" s="49" t="n">
        <f aca="false">A95</f>
        <v>8.8</v>
      </c>
      <c r="I95" s="49"/>
      <c r="J95" s="49"/>
      <c r="K95" s="49"/>
      <c r="L95" s="49"/>
      <c r="N95" s="43"/>
      <c r="O95" s="50"/>
      <c r="P95" s="51"/>
      <c r="Q95" s="51"/>
      <c r="R95" s="43"/>
      <c r="S95" s="52"/>
      <c r="T95" s="52"/>
      <c r="U95" s="52"/>
      <c r="V95" s="52"/>
      <c r="W95" s="50"/>
      <c r="X95" s="43"/>
      <c r="Y95" s="43"/>
      <c r="Z95" s="51"/>
      <c r="AA95" s="51"/>
      <c r="AB95" s="43"/>
      <c r="AC95" s="52"/>
      <c r="AD95" s="52"/>
      <c r="AE95" s="52"/>
      <c r="AF95" s="52"/>
      <c r="AG95" s="43"/>
      <c r="AH95" s="43"/>
      <c r="AI95" s="43"/>
      <c r="AJ95" s="43"/>
      <c r="AK95" s="43"/>
      <c r="AL95" s="43"/>
      <c r="AM95" s="43"/>
      <c r="AN95" s="43"/>
      <c r="AO95" s="43"/>
    </row>
    <row r="96" customFormat="false" ht="15" hidden="false" customHeight="false" outlineLevel="0" collapsed="false">
      <c r="A96" s="49" t="n">
        <f aca="false">A95+L/3.5*0.05</f>
        <v>9</v>
      </c>
      <c r="B96" s="36" t="n">
        <f aca="false">IF(A96/L&lt;=1,A96/L,)</f>
        <v>0.642857142857143</v>
      </c>
      <c r="C96" s="36" t="n">
        <f aca="false">(L-A96)/L</f>
        <v>0.357142857142857</v>
      </c>
      <c r="D96" s="37" t="n">
        <f aca="false">B96*C96/2*Gleichlast*L^2</f>
        <v>92725.5825</v>
      </c>
      <c r="E96" s="37" t="n">
        <f aca="false">IF(A96&lt;=Position1,B96*(L-Position1)*Einzellast1,C96*Position1*Einzellast1)</f>
        <v>14285.7142857143</v>
      </c>
      <c r="F96" s="37" t="n">
        <f aca="false">IF(A96&lt;=Position2,B96*(L-Position2)*Einzellast2,C96*Position2*Einzellast2)</f>
        <v>46428.5714285714</v>
      </c>
      <c r="G96" s="37" t="n">
        <f aca="false">SUM(D96:F96)</f>
        <v>153439.868214286</v>
      </c>
      <c r="H96" s="49" t="n">
        <f aca="false">A96</f>
        <v>9</v>
      </c>
      <c r="I96" s="49"/>
      <c r="J96" s="49"/>
      <c r="K96" s="49"/>
      <c r="L96" s="49"/>
      <c r="N96" s="43"/>
      <c r="O96" s="50"/>
      <c r="P96" s="51"/>
      <c r="Q96" s="51"/>
      <c r="R96" s="43"/>
      <c r="S96" s="52"/>
      <c r="T96" s="52"/>
      <c r="U96" s="52"/>
      <c r="V96" s="52"/>
      <c r="W96" s="50"/>
      <c r="X96" s="43"/>
      <c r="Y96" s="50"/>
      <c r="Z96" s="51"/>
      <c r="AA96" s="51"/>
      <c r="AB96" s="43"/>
      <c r="AC96" s="52"/>
      <c r="AD96" s="52"/>
      <c r="AE96" s="52"/>
      <c r="AF96" s="52"/>
      <c r="AG96" s="43"/>
      <c r="AH96" s="43"/>
      <c r="AI96" s="43"/>
      <c r="AJ96" s="43"/>
      <c r="AK96" s="43"/>
      <c r="AL96" s="43"/>
      <c r="AM96" s="43"/>
      <c r="AN96" s="43"/>
      <c r="AO96" s="43"/>
    </row>
    <row r="97" customFormat="false" ht="15" hidden="false" customHeight="false" outlineLevel="0" collapsed="false">
      <c r="A97" s="49" t="n">
        <f aca="false">A96+L/3.5*0.05</f>
        <v>9.2</v>
      </c>
      <c r="B97" s="36" t="n">
        <f aca="false">IF(A97/L&lt;=1,A97/L,)</f>
        <v>0.657142857142857</v>
      </c>
      <c r="C97" s="36" t="n">
        <f aca="false">(L-A97)/L</f>
        <v>0.342857142857143</v>
      </c>
      <c r="D97" s="37" t="n">
        <f aca="false">B97*C97/2*Gleichlast*L^2</f>
        <v>90994.70496</v>
      </c>
      <c r="E97" s="37" t="n">
        <f aca="false">IF(A97&lt;=Position1,B97*(L-Position1)*Einzellast1,C97*Position1*Einzellast1)</f>
        <v>13714.2857142857</v>
      </c>
      <c r="F97" s="37" t="n">
        <f aca="false">IF(A97&lt;=Position2,B97*(L-Position2)*Einzellast2,C97*Position2*Einzellast2)</f>
        <v>44571.4285714286</v>
      </c>
      <c r="G97" s="37" t="n">
        <f aca="false">SUM(D97:F97)</f>
        <v>149280.419245714</v>
      </c>
      <c r="H97" s="49" t="n">
        <f aca="false">A97</f>
        <v>9.2</v>
      </c>
      <c r="I97" s="49"/>
      <c r="J97" s="49"/>
      <c r="K97" s="49"/>
      <c r="L97" s="49"/>
      <c r="N97" s="43"/>
      <c r="O97" s="50"/>
      <c r="P97" s="51"/>
      <c r="Q97" s="51"/>
      <c r="R97" s="43"/>
      <c r="S97" s="52"/>
      <c r="T97" s="52"/>
      <c r="U97" s="52"/>
      <c r="V97" s="52"/>
      <c r="W97" s="50"/>
      <c r="X97" s="43"/>
      <c r="Y97" s="43"/>
      <c r="Z97" s="51"/>
      <c r="AA97" s="51"/>
      <c r="AB97" s="43"/>
      <c r="AC97" s="52"/>
      <c r="AD97" s="52"/>
      <c r="AE97" s="52"/>
      <c r="AF97" s="52"/>
      <c r="AG97" s="43"/>
      <c r="AH97" s="43"/>
      <c r="AI97" s="43"/>
      <c r="AJ97" s="43"/>
      <c r="AK97" s="43"/>
      <c r="AL97" s="43"/>
      <c r="AM97" s="43"/>
      <c r="AN97" s="43"/>
      <c r="AO97" s="43"/>
    </row>
    <row r="98" customFormat="false" ht="15" hidden="false" customHeight="false" outlineLevel="0" collapsed="false">
      <c r="A98" s="49" t="n">
        <f aca="false">A97+L/3.5*0.05</f>
        <v>9.4</v>
      </c>
      <c r="B98" s="36" t="n">
        <f aca="false">IF(A98/L&lt;=1,A98/L,)</f>
        <v>0.671428571428571</v>
      </c>
      <c r="C98" s="36" t="n">
        <f aca="false">(L-A98)/L</f>
        <v>0.328571428571429</v>
      </c>
      <c r="D98" s="37" t="n">
        <f aca="false">B98*C98/2*Gleichlast*L^2</f>
        <v>89098.98194</v>
      </c>
      <c r="E98" s="37" t="n">
        <f aca="false">IF(A98&lt;=Position1,B98*(L-Position1)*Einzellast1,C98*Position1*Einzellast1)</f>
        <v>13142.8571428571</v>
      </c>
      <c r="F98" s="37" t="n">
        <f aca="false">IF(A98&lt;=Position2,B98*(L-Position2)*Einzellast2,C98*Position2*Einzellast2)</f>
        <v>42714.2857142857</v>
      </c>
      <c r="G98" s="37" t="n">
        <f aca="false">SUM(D98:F98)</f>
        <v>144956.124797143</v>
      </c>
      <c r="H98" s="49" t="n">
        <f aca="false">A98</f>
        <v>9.4</v>
      </c>
      <c r="I98" s="49"/>
      <c r="J98" s="49"/>
      <c r="K98" s="49"/>
      <c r="L98" s="49"/>
      <c r="N98" s="43"/>
      <c r="O98" s="50"/>
      <c r="P98" s="51"/>
      <c r="Q98" s="51"/>
      <c r="R98" s="43"/>
      <c r="S98" s="52"/>
      <c r="T98" s="52"/>
      <c r="U98" s="52"/>
      <c r="V98" s="52"/>
      <c r="W98" s="50"/>
      <c r="X98" s="43"/>
      <c r="Y98" s="50"/>
      <c r="Z98" s="51"/>
      <c r="AA98" s="51"/>
      <c r="AB98" s="43"/>
      <c r="AC98" s="52"/>
      <c r="AD98" s="52"/>
      <c r="AE98" s="52"/>
      <c r="AF98" s="52"/>
      <c r="AG98" s="43"/>
      <c r="AH98" s="43"/>
      <c r="AI98" s="43"/>
      <c r="AJ98" s="43"/>
      <c r="AK98" s="43"/>
      <c r="AL98" s="43"/>
      <c r="AM98" s="43"/>
      <c r="AN98" s="43"/>
      <c r="AO98" s="43"/>
    </row>
    <row r="99" customFormat="false" ht="15" hidden="false" customHeight="false" outlineLevel="0" collapsed="false">
      <c r="A99" s="49" t="n">
        <f aca="false">A98+L/3.5*0.05</f>
        <v>9.6</v>
      </c>
      <c r="B99" s="36" t="n">
        <f aca="false">IF(A99/L&lt;=1,A99/L,)</f>
        <v>0.685714285714286</v>
      </c>
      <c r="C99" s="36" t="n">
        <f aca="false">(L-A99)/L</f>
        <v>0.314285714285714</v>
      </c>
      <c r="D99" s="37" t="n">
        <f aca="false">B99*C99/2*Gleichlast*L^2</f>
        <v>87038.41344</v>
      </c>
      <c r="E99" s="37" t="n">
        <f aca="false">IF(A99&lt;=Position1,B99*(L-Position1)*Einzellast1,C99*Position1*Einzellast1)</f>
        <v>12571.4285714286</v>
      </c>
      <c r="F99" s="37" t="n">
        <f aca="false">IF(A99&lt;=Position2,B99*(L-Position2)*Einzellast2,C99*Position2*Einzellast2)</f>
        <v>40857.1428571429</v>
      </c>
      <c r="G99" s="37" t="n">
        <f aca="false">SUM(D99:F99)</f>
        <v>140466.984868572</v>
      </c>
      <c r="H99" s="49" t="n">
        <f aca="false">A99</f>
        <v>9.6</v>
      </c>
      <c r="I99" s="49"/>
      <c r="J99" s="49"/>
      <c r="K99" s="49"/>
      <c r="L99" s="49"/>
      <c r="N99" s="43"/>
      <c r="O99" s="50"/>
      <c r="P99" s="51"/>
      <c r="Q99" s="51"/>
      <c r="R99" s="43"/>
      <c r="S99" s="52"/>
      <c r="T99" s="52"/>
      <c r="U99" s="52"/>
      <c r="V99" s="52"/>
      <c r="W99" s="50"/>
      <c r="X99" s="43"/>
      <c r="Y99" s="43"/>
      <c r="Z99" s="51"/>
      <c r="AA99" s="51"/>
      <c r="AB99" s="43"/>
      <c r="AC99" s="52"/>
      <c r="AD99" s="52"/>
      <c r="AE99" s="52"/>
      <c r="AF99" s="52"/>
      <c r="AG99" s="43"/>
      <c r="AH99" s="43"/>
      <c r="AI99" s="43"/>
      <c r="AJ99" s="43"/>
      <c r="AK99" s="43"/>
      <c r="AL99" s="43"/>
      <c r="AM99" s="43"/>
      <c r="AN99" s="43"/>
      <c r="AO99" s="43"/>
    </row>
    <row r="100" customFormat="false" ht="15" hidden="false" customHeight="false" outlineLevel="0" collapsed="false">
      <c r="A100" s="49" t="n">
        <f aca="false">A99+L/3.5*0.05</f>
        <v>9.8</v>
      </c>
      <c r="B100" s="36" t="n">
        <f aca="false">IF(A100/L&lt;=1,A100/L,)</f>
        <v>0.7</v>
      </c>
      <c r="C100" s="36" t="n">
        <f aca="false">(L-A100)/L</f>
        <v>0.3</v>
      </c>
      <c r="D100" s="37" t="n">
        <f aca="false">B100*C100/2*Gleichlast*L^2</f>
        <v>84812.9994600001</v>
      </c>
      <c r="E100" s="37" t="n">
        <f aca="false">IF(A100&lt;=Position1,B100*(L-Position1)*Einzellast1,C100*Position1*Einzellast1)</f>
        <v>12000</v>
      </c>
      <c r="F100" s="37" t="n">
        <f aca="false">IF(A100&lt;=Position2,B100*(L-Position2)*Einzellast2,C100*Position2*Einzellast2)</f>
        <v>39000</v>
      </c>
      <c r="G100" s="37" t="n">
        <f aca="false">SUM(D100:F100)</f>
        <v>135812.99946</v>
      </c>
      <c r="H100" s="49" t="n">
        <f aca="false">A100</f>
        <v>9.8</v>
      </c>
      <c r="I100" s="49"/>
      <c r="J100" s="49"/>
      <c r="K100" s="49"/>
      <c r="L100" s="49"/>
      <c r="N100" s="43"/>
      <c r="O100" s="50"/>
      <c r="P100" s="51"/>
      <c r="Q100" s="51"/>
      <c r="R100" s="43"/>
      <c r="S100" s="52"/>
      <c r="T100" s="52"/>
      <c r="U100" s="52"/>
      <c r="V100" s="52"/>
      <c r="W100" s="50"/>
      <c r="X100" s="43"/>
      <c r="Y100" s="50"/>
      <c r="Z100" s="51"/>
      <c r="AA100" s="51"/>
      <c r="AB100" s="43"/>
      <c r="AC100" s="52"/>
      <c r="AD100" s="52"/>
      <c r="AE100" s="52"/>
      <c r="AF100" s="52"/>
      <c r="AG100" s="43"/>
      <c r="AH100" s="43"/>
      <c r="AI100" s="43"/>
      <c r="AJ100" s="43"/>
      <c r="AK100" s="43"/>
      <c r="AL100" s="43"/>
      <c r="AM100" s="43"/>
      <c r="AN100" s="43"/>
      <c r="AO100" s="43"/>
    </row>
    <row r="101" customFormat="false" ht="15" hidden="false" customHeight="false" outlineLevel="0" collapsed="false">
      <c r="A101" s="49" t="n">
        <f aca="false">A100+L/3.5*0.05</f>
        <v>10</v>
      </c>
      <c r="B101" s="36" t="n">
        <f aca="false">IF(A101/L&lt;=1,A101/L,)</f>
        <v>0.714285714285714</v>
      </c>
      <c r="C101" s="36" t="n">
        <f aca="false">(L-A101)/L</f>
        <v>0.285714285714286</v>
      </c>
      <c r="D101" s="37" t="n">
        <f aca="false">B101*C101/2*Gleichlast*L^2</f>
        <v>82422.7400000001</v>
      </c>
      <c r="E101" s="37" t="n">
        <f aca="false">IF(A101&lt;=Position1,B101*(L-Position1)*Einzellast1,C101*Position1*Einzellast1)</f>
        <v>11428.5714285714</v>
      </c>
      <c r="F101" s="37" t="n">
        <f aca="false">IF(A101&lt;=Position2,B101*(L-Position2)*Einzellast2,C101*Position2*Einzellast2)</f>
        <v>37142.8571428572</v>
      </c>
      <c r="G101" s="37" t="n">
        <f aca="false">SUM(D101:F101)</f>
        <v>130994.168571429</v>
      </c>
      <c r="H101" s="49" t="n">
        <f aca="false">A101</f>
        <v>10</v>
      </c>
      <c r="I101" s="49"/>
      <c r="J101" s="49"/>
      <c r="K101" s="49"/>
      <c r="L101" s="49"/>
      <c r="N101" s="43"/>
      <c r="O101" s="50"/>
      <c r="P101" s="51"/>
      <c r="Q101" s="51"/>
      <c r="R101" s="43"/>
      <c r="S101" s="52"/>
      <c r="T101" s="52"/>
      <c r="U101" s="52"/>
      <c r="V101" s="52"/>
      <c r="W101" s="50"/>
      <c r="X101" s="43"/>
      <c r="Y101" s="43"/>
      <c r="Z101" s="51"/>
      <c r="AA101" s="51"/>
      <c r="AB101" s="43"/>
      <c r="AC101" s="52"/>
      <c r="AD101" s="52"/>
      <c r="AE101" s="52"/>
      <c r="AF101" s="52"/>
      <c r="AG101" s="43"/>
      <c r="AH101" s="43"/>
      <c r="AI101" s="43"/>
      <c r="AJ101" s="43"/>
      <c r="AK101" s="43"/>
      <c r="AL101" s="43"/>
      <c r="AM101" s="43"/>
      <c r="AN101" s="43"/>
      <c r="AO101" s="43"/>
    </row>
    <row r="102" customFormat="false" ht="15" hidden="false" customHeight="false" outlineLevel="0" collapsed="false">
      <c r="A102" s="49" t="n">
        <f aca="false">A101+L/3.5*0.05</f>
        <v>10.2</v>
      </c>
      <c r="B102" s="36" t="n">
        <f aca="false">IF(A102/L&lt;=1,A102/L,)</f>
        <v>0.728571428571428</v>
      </c>
      <c r="C102" s="36" t="n">
        <f aca="false">(L-A102)/L</f>
        <v>0.271428571428572</v>
      </c>
      <c r="D102" s="37" t="n">
        <f aca="false">B102*C102/2*Gleichlast*L^2</f>
        <v>79867.6350600001</v>
      </c>
      <c r="E102" s="37" t="n">
        <f aca="false">IF(A102&lt;=Position1,B102*(L-Position1)*Einzellast1,C102*Position1*Einzellast1)</f>
        <v>10857.1428571429</v>
      </c>
      <c r="F102" s="37" t="n">
        <f aca="false">IF(A102&lt;=Position2,B102*(L-Position2)*Einzellast2,C102*Position2*Einzellast2)</f>
        <v>35285.7142857143</v>
      </c>
      <c r="G102" s="37" t="n">
        <f aca="false">SUM(D102:F102)</f>
        <v>126010.492202857</v>
      </c>
      <c r="H102" s="49" t="n">
        <f aca="false">A102</f>
        <v>10.2</v>
      </c>
      <c r="I102" s="49"/>
      <c r="J102" s="49"/>
      <c r="K102" s="49"/>
      <c r="L102" s="49"/>
      <c r="N102" s="43"/>
      <c r="O102" s="50"/>
      <c r="P102" s="51"/>
      <c r="Q102" s="51"/>
      <c r="R102" s="43"/>
      <c r="S102" s="52"/>
      <c r="T102" s="52"/>
      <c r="U102" s="52"/>
      <c r="V102" s="52"/>
      <c r="W102" s="50"/>
      <c r="X102" s="43"/>
      <c r="Y102" s="50"/>
      <c r="Z102" s="51"/>
      <c r="AA102" s="51"/>
      <c r="AB102" s="43"/>
      <c r="AC102" s="52"/>
      <c r="AD102" s="52"/>
      <c r="AE102" s="52"/>
      <c r="AF102" s="52"/>
      <c r="AG102" s="43"/>
      <c r="AH102" s="43"/>
      <c r="AI102" s="43"/>
      <c r="AJ102" s="43"/>
      <c r="AK102" s="43"/>
      <c r="AL102" s="43"/>
      <c r="AM102" s="43"/>
      <c r="AN102" s="43"/>
      <c r="AO102" s="43"/>
    </row>
    <row r="103" customFormat="false" ht="15" hidden="false" customHeight="false" outlineLevel="0" collapsed="false">
      <c r="A103" s="49" t="n">
        <f aca="false">A102+L/3.5*0.05</f>
        <v>10.4</v>
      </c>
      <c r="B103" s="36" t="n">
        <f aca="false">IF(A103/L&lt;=1,A103/L,)</f>
        <v>0.742857142857143</v>
      </c>
      <c r="C103" s="36" t="n">
        <f aca="false">(L-A103)/L</f>
        <v>0.257142857142857</v>
      </c>
      <c r="D103" s="37" t="n">
        <f aca="false">B103*C103/2*Gleichlast*L^2</f>
        <v>77147.6846400001</v>
      </c>
      <c r="E103" s="37" t="n">
        <f aca="false">IF(A103&lt;=Position1,B103*(L-Position1)*Einzellast1,C103*Position1*Einzellast1)</f>
        <v>10285.7142857143</v>
      </c>
      <c r="F103" s="37" t="n">
        <f aca="false">IF(A103&lt;=Position2,B103*(L-Position2)*Einzellast2,C103*Position2*Einzellast2)</f>
        <v>33428.5714285715</v>
      </c>
      <c r="G103" s="37" t="n">
        <f aca="false">SUM(D103:F103)</f>
        <v>120861.970354286</v>
      </c>
      <c r="H103" s="49" t="n">
        <f aca="false">A103</f>
        <v>10.4</v>
      </c>
      <c r="I103" s="49"/>
      <c r="J103" s="49"/>
      <c r="K103" s="49"/>
      <c r="L103" s="49"/>
      <c r="N103" s="43"/>
      <c r="O103" s="50"/>
      <c r="P103" s="51"/>
      <c r="Q103" s="51"/>
      <c r="R103" s="43"/>
      <c r="S103" s="52"/>
      <c r="T103" s="52"/>
      <c r="U103" s="52"/>
      <c r="V103" s="52"/>
      <c r="W103" s="50"/>
      <c r="X103" s="43"/>
      <c r="Y103" s="43"/>
      <c r="Z103" s="51"/>
      <c r="AA103" s="51"/>
      <c r="AB103" s="43"/>
      <c r="AC103" s="52"/>
      <c r="AD103" s="52"/>
      <c r="AE103" s="52"/>
      <c r="AF103" s="52"/>
      <c r="AG103" s="43"/>
      <c r="AH103" s="43"/>
      <c r="AI103" s="43"/>
      <c r="AJ103" s="43"/>
      <c r="AK103" s="43"/>
      <c r="AL103" s="43"/>
      <c r="AM103" s="43"/>
      <c r="AN103" s="43"/>
      <c r="AO103" s="43"/>
    </row>
    <row r="104" customFormat="false" ht="15" hidden="false" customHeight="false" outlineLevel="0" collapsed="false">
      <c r="A104" s="49" t="n">
        <f aca="false">A103+L/3.5*0.05</f>
        <v>10.6</v>
      </c>
      <c r="B104" s="36" t="n">
        <f aca="false">IF(A104/L&lt;=1,A104/L,)</f>
        <v>0.757142857142857</v>
      </c>
      <c r="C104" s="36" t="n">
        <f aca="false">(L-A104)/L</f>
        <v>0.242857142857143</v>
      </c>
      <c r="D104" s="37" t="n">
        <f aca="false">B104*C104/2*Gleichlast*L^2</f>
        <v>74262.8887400001</v>
      </c>
      <c r="E104" s="37" t="n">
        <f aca="false">IF(A104&lt;=Position1,B104*(L-Position1)*Einzellast1,C104*Position1*Einzellast1)</f>
        <v>9714.28571428573</v>
      </c>
      <c r="F104" s="37" t="n">
        <f aca="false">IF(A104&lt;=Position2,B104*(L-Position2)*Einzellast2,C104*Position2*Einzellast2)</f>
        <v>31571.4285714286</v>
      </c>
      <c r="G104" s="37" t="n">
        <f aca="false">SUM(D104:F104)</f>
        <v>115548.603025714</v>
      </c>
      <c r="H104" s="49" t="n">
        <f aca="false">A104</f>
        <v>10.6</v>
      </c>
      <c r="I104" s="49"/>
      <c r="J104" s="49"/>
      <c r="K104" s="49"/>
      <c r="L104" s="49"/>
      <c r="N104" s="43"/>
      <c r="O104" s="50"/>
      <c r="P104" s="51"/>
      <c r="Q104" s="51"/>
      <c r="R104" s="43"/>
      <c r="S104" s="52"/>
      <c r="T104" s="52"/>
      <c r="U104" s="52"/>
      <c r="V104" s="52"/>
      <c r="W104" s="50"/>
      <c r="X104" s="43"/>
      <c r="Y104" s="50"/>
      <c r="Z104" s="51"/>
      <c r="AA104" s="51"/>
      <c r="AB104" s="43"/>
      <c r="AC104" s="52"/>
      <c r="AD104" s="52"/>
      <c r="AE104" s="52"/>
      <c r="AF104" s="52"/>
      <c r="AG104" s="43"/>
      <c r="AH104" s="43"/>
      <c r="AI104" s="43"/>
      <c r="AJ104" s="43"/>
      <c r="AK104" s="43"/>
      <c r="AL104" s="43"/>
      <c r="AM104" s="43"/>
      <c r="AN104" s="43"/>
      <c r="AO104" s="43"/>
    </row>
    <row r="105" customFormat="false" ht="15" hidden="false" customHeight="false" outlineLevel="0" collapsed="false">
      <c r="A105" s="49" t="n">
        <f aca="false">A104+L/3.5*0.05</f>
        <v>10.8</v>
      </c>
      <c r="B105" s="36" t="n">
        <f aca="false">IF(A105/L&lt;=1,A105/L,)</f>
        <v>0.771428571428571</v>
      </c>
      <c r="C105" s="36" t="n">
        <f aca="false">(L-A105)/L</f>
        <v>0.228571428571429</v>
      </c>
      <c r="D105" s="37" t="n">
        <f aca="false">B105*C105/2*Gleichlast*L^2</f>
        <v>71213.2473600001</v>
      </c>
      <c r="E105" s="37" t="n">
        <f aca="false">IF(A105&lt;=Position1,B105*(L-Position1)*Einzellast1,C105*Position1*Einzellast1)</f>
        <v>9142.85714285716</v>
      </c>
      <c r="F105" s="37" t="n">
        <f aca="false">IF(A105&lt;=Position2,B105*(L-Position2)*Einzellast2,C105*Position2*Einzellast2)</f>
        <v>29714.2857142858</v>
      </c>
      <c r="G105" s="37" t="n">
        <f aca="false">SUM(D105:F105)</f>
        <v>110070.390217143</v>
      </c>
      <c r="H105" s="49" t="n">
        <f aca="false">A105</f>
        <v>10.8</v>
      </c>
      <c r="I105" s="49"/>
      <c r="J105" s="49"/>
      <c r="K105" s="49"/>
      <c r="L105" s="49"/>
      <c r="N105" s="43"/>
      <c r="O105" s="50"/>
      <c r="P105" s="51"/>
      <c r="Q105" s="51"/>
      <c r="R105" s="43"/>
      <c r="S105" s="52"/>
      <c r="T105" s="52"/>
      <c r="U105" s="52"/>
      <c r="V105" s="52"/>
      <c r="W105" s="50"/>
      <c r="X105" s="43"/>
      <c r="Y105" s="43"/>
      <c r="Z105" s="51"/>
      <c r="AA105" s="51"/>
      <c r="AB105" s="43"/>
      <c r="AC105" s="52"/>
      <c r="AD105" s="52"/>
      <c r="AE105" s="52"/>
      <c r="AF105" s="52"/>
      <c r="AG105" s="43"/>
      <c r="AH105" s="43"/>
      <c r="AI105" s="43"/>
      <c r="AJ105" s="43"/>
      <c r="AK105" s="43"/>
      <c r="AL105" s="43"/>
      <c r="AM105" s="43"/>
      <c r="AN105" s="43"/>
      <c r="AO105" s="43"/>
    </row>
    <row r="106" customFormat="false" ht="15" hidden="false" customHeight="false" outlineLevel="0" collapsed="false">
      <c r="A106" s="49" t="n">
        <f aca="false">A105+L/3.5*0.05</f>
        <v>11</v>
      </c>
      <c r="B106" s="36" t="n">
        <f aca="false">IF(A106/L&lt;=1,A106/L,)</f>
        <v>0.785714285714285</v>
      </c>
      <c r="C106" s="36" t="n">
        <f aca="false">(L-A106)/L</f>
        <v>0.214285714285715</v>
      </c>
      <c r="D106" s="37" t="n">
        <f aca="false">B106*C106/2*Gleichlast*L^2</f>
        <v>67998.7605000001</v>
      </c>
      <c r="E106" s="37" t="n">
        <f aca="false">IF(A106&lt;=Position1,B106*(L-Position1)*Einzellast1,C106*Position1*Einzellast1)</f>
        <v>8571.42857142859</v>
      </c>
      <c r="F106" s="37" t="n">
        <f aca="false">IF(A106&lt;=Position2,B106*(L-Position2)*Einzellast2,C106*Position2*Einzellast2)</f>
        <v>27857.1428571429</v>
      </c>
      <c r="G106" s="37" t="n">
        <f aca="false">SUM(D106:F106)</f>
        <v>104427.331928572</v>
      </c>
      <c r="H106" s="49" t="n">
        <f aca="false">A106</f>
        <v>11</v>
      </c>
      <c r="I106" s="49"/>
      <c r="J106" s="49"/>
      <c r="K106" s="49"/>
      <c r="L106" s="49"/>
      <c r="N106" s="43"/>
      <c r="O106" s="50"/>
      <c r="P106" s="51"/>
      <c r="Q106" s="51"/>
      <c r="R106" s="43"/>
      <c r="S106" s="52"/>
      <c r="T106" s="52"/>
      <c r="U106" s="52"/>
      <c r="V106" s="52"/>
      <c r="W106" s="50"/>
      <c r="X106" s="43"/>
      <c r="Y106" s="50"/>
      <c r="Z106" s="51"/>
      <c r="AA106" s="51"/>
      <c r="AB106" s="43"/>
      <c r="AC106" s="52"/>
      <c r="AD106" s="52"/>
      <c r="AE106" s="52"/>
      <c r="AF106" s="52"/>
      <c r="AG106" s="43"/>
      <c r="AH106" s="43"/>
      <c r="AI106" s="43"/>
      <c r="AJ106" s="43"/>
      <c r="AK106" s="43"/>
      <c r="AL106" s="43"/>
      <c r="AM106" s="43"/>
      <c r="AN106" s="43"/>
      <c r="AO106" s="43"/>
    </row>
    <row r="107" customFormat="false" ht="15" hidden="false" customHeight="false" outlineLevel="0" collapsed="false">
      <c r="A107" s="49" t="n">
        <f aca="false">A106+L/3.5*0.05</f>
        <v>11.2</v>
      </c>
      <c r="B107" s="36" t="n">
        <f aca="false">IF(A107/L&lt;=1,A107/L,)</f>
        <v>0.8</v>
      </c>
      <c r="C107" s="36" t="n">
        <f aca="false">(L-A107)/L</f>
        <v>0.200000000000001</v>
      </c>
      <c r="D107" s="37" t="n">
        <f aca="false">B107*C107/2*Gleichlast*L^2</f>
        <v>64619.4281600002</v>
      </c>
      <c r="E107" s="37" t="n">
        <f aca="false">IF(A107&lt;=Position1,B107*(L-Position1)*Einzellast1,C107*Position1*Einzellast1)</f>
        <v>8000.00000000002</v>
      </c>
      <c r="F107" s="37" t="n">
        <f aca="false">IF(A107&lt;=Position2,B107*(L-Position2)*Einzellast2,C107*Position2*Einzellast2)</f>
        <v>26000.0000000001</v>
      </c>
      <c r="G107" s="37" t="n">
        <f aca="false">SUM(D107:F107)</f>
        <v>98619.4281600003</v>
      </c>
      <c r="H107" s="49" t="n">
        <f aca="false">A107</f>
        <v>11.2</v>
      </c>
      <c r="I107" s="49"/>
      <c r="J107" s="49"/>
      <c r="K107" s="49"/>
      <c r="L107" s="49"/>
      <c r="N107" s="43"/>
      <c r="O107" s="50"/>
      <c r="P107" s="51"/>
      <c r="Q107" s="51"/>
      <c r="R107" s="43"/>
      <c r="S107" s="52"/>
      <c r="T107" s="52"/>
      <c r="U107" s="52"/>
      <c r="V107" s="52"/>
      <c r="W107" s="50"/>
      <c r="X107" s="43"/>
      <c r="Y107" s="43"/>
      <c r="Z107" s="51"/>
      <c r="AA107" s="51"/>
      <c r="AB107" s="43"/>
      <c r="AC107" s="52"/>
      <c r="AD107" s="52"/>
      <c r="AE107" s="52"/>
      <c r="AF107" s="52"/>
      <c r="AG107" s="43"/>
      <c r="AH107" s="43"/>
      <c r="AI107" s="43"/>
      <c r="AJ107" s="43"/>
      <c r="AK107" s="43"/>
      <c r="AL107" s="43"/>
      <c r="AM107" s="43"/>
      <c r="AN107" s="43"/>
      <c r="AO107" s="43"/>
    </row>
    <row r="108" customFormat="false" ht="15" hidden="false" customHeight="false" outlineLevel="0" collapsed="false">
      <c r="A108" s="49" t="n">
        <f aca="false">A107+L/3.5*0.05</f>
        <v>11.4</v>
      </c>
      <c r="B108" s="36" t="n">
        <f aca="false">IF(A108/L&lt;=1,A108/L,)</f>
        <v>0.814285714285714</v>
      </c>
      <c r="C108" s="36" t="n">
        <f aca="false">(L-A108)/L</f>
        <v>0.185714285714286</v>
      </c>
      <c r="D108" s="37" t="n">
        <f aca="false">B108*C108/2*Gleichlast*L^2</f>
        <v>61075.2503400002</v>
      </c>
      <c r="E108" s="37" t="n">
        <f aca="false">IF(A108&lt;=Position1,B108*(L-Position1)*Einzellast1,C108*Position1*Einzellast1)</f>
        <v>7428.57142857145</v>
      </c>
      <c r="F108" s="37" t="n">
        <f aca="false">IF(A108&lt;=Position2,B108*(L-Position2)*Einzellast2,C108*Position2*Einzellast2)</f>
        <v>24142.8571428572</v>
      </c>
      <c r="G108" s="37" t="n">
        <f aca="false">SUM(D108:F108)</f>
        <v>92646.6789114288</v>
      </c>
      <c r="H108" s="49" t="n">
        <f aca="false">A108</f>
        <v>11.4</v>
      </c>
      <c r="I108" s="49"/>
      <c r="J108" s="49"/>
      <c r="K108" s="49"/>
      <c r="L108" s="49"/>
      <c r="N108" s="43"/>
      <c r="O108" s="50"/>
      <c r="P108" s="51"/>
      <c r="Q108" s="51"/>
      <c r="R108" s="43"/>
      <c r="S108" s="52"/>
      <c r="T108" s="52"/>
      <c r="U108" s="52"/>
      <c r="V108" s="52"/>
      <c r="W108" s="50"/>
      <c r="X108" s="43"/>
      <c r="Y108" s="50"/>
      <c r="Z108" s="51"/>
      <c r="AA108" s="51"/>
      <c r="AB108" s="43"/>
      <c r="AC108" s="52"/>
      <c r="AD108" s="52"/>
      <c r="AE108" s="52"/>
      <c r="AF108" s="52"/>
      <c r="AG108" s="43"/>
      <c r="AH108" s="43"/>
      <c r="AI108" s="43"/>
      <c r="AJ108" s="43"/>
      <c r="AK108" s="43"/>
      <c r="AL108" s="43"/>
      <c r="AM108" s="43"/>
      <c r="AN108" s="43"/>
      <c r="AO108" s="43"/>
    </row>
    <row r="109" customFormat="false" ht="15" hidden="false" customHeight="false" outlineLevel="0" collapsed="false">
      <c r="A109" s="49" t="n">
        <f aca="false">A108+L/3.5*0.05</f>
        <v>11.6</v>
      </c>
      <c r="B109" s="36" t="n">
        <f aca="false">IF(A109/L&lt;=1,A109/L,)</f>
        <v>0.828571428571428</v>
      </c>
      <c r="C109" s="36" t="n">
        <f aca="false">(L-A109)/L</f>
        <v>0.171428571428572</v>
      </c>
      <c r="D109" s="37" t="n">
        <f aca="false">B109*C109/2*Gleichlast*L^2</f>
        <v>57366.2270400002</v>
      </c>
      <c r="E109" s="37" t="n">
        <f aca="false">IF(A109&lt;=Position1,B109*(L-Position1)*Einzellast1,C109*Position1*Einzellast1)</f>
        <v>6857.14285714288</v>
      </c>
      <c r="F109" s="37" t="n">
        <f aca="false">IF(A109&lt;=Position2,B109*(L-Position2)*Einzellast2,C109*Position2*Einzellast2)</f>
        <v>22285.7142857144</v>
      </c>
      <c r="G109" s="37" t="n">
        <f aca="false">SUM(D109:F109)</f>
        <v>86509.0841828575</v>
      </c>
      <c r="H109" s="49" t="n">
        <f aca="false">A109</f>
        <v>11.6</v>
      </c>
      <c r="I109" s="49"/>
      <c r="J109" s="49"/>
      <c r="K109" s="49"/>
      <c r="L109" s="49"/>
      <c r="N109" s="43"/>
      <c r="O109" s="50"/>
      <c r="P109" s="51"/>
      <c r="Q109" s="51"/>
      <c r="R109" s="43"/>
      <c r="S109" s="52"/>
      <c r="T109" s="52"/>
      <c r="U109" s="52"/>
      <c r="V109" s="52"/>
      <c r="W109" s="50"/>
      <c r="X109" s="43"/>
      <c r="Y109" s="43"/>
      <c r="Z109" s="51"/>
      <c r="AA109" s="51"/>
      <c r="AB109" s="43"/>
      <c r="AC109" s="52"/>
      <c r="AD109" s="52"/>
      <c r="AE109" s="52"/>
      <c r="AF109" s="52"/>
      <c r="AG109" s="43"/>
      <c r="AH109" s="43"/>
      <c r="AI109" s="43"/>
      <c r="AJ109" s="43"/>
      <c r="AK109" s="43"/>
      <c r="AL109" s="43"/>
      <c r="AM109" s="43"/>
      <c r="AN109" s="43"/>
      <c r="AO109" s="43"/>
    </row>
    <row r="110" customFormat="false" ht="15" hidden="false" customHeight="false" outlineLevel="0" collapsed="false">
      <c r="A110" s="49" t="n">
        <f aca="false">A109+L/3.5*0.05</f>
        <v>11.8</v>
      </c>
      <c r="B110" s="36" t="n">
        <f aca="false">IF(A110/L&lt;=1,A110/L,)</f>
        <v>0.842857142857142</v>
      </c>
      <c r="C110" s="36" t="n">
        <f aca="false">(L-A110)/L</f>
        <v>0.157142857142858</v>
      </c>
      <c r="D110" s="37" t="n">
        <f aca="false">B110*C110/2*Gleichlast*L^2</f>
        <v>53492.3582600002</v>
      </c>
      <c r="E110" s="37" t="n">
        <f aca="false">IF(A110&lt;=Position1,B110*(L-Position1)*Einzellast1,C110*Position1*Einzellast1)</f>
        <v>6285.71428571431</v>
      </c>
      <c r="F110" s="37" t="n">
        <f aca="false">IF(A110&lt;=Position2,B110*(L-Position2)*Einzellast2,C110*Position2*Einzellast2)</f>
        <v>20428.5714285715</v>
      </c>
      <c r="G110" s="37" t="n">
        <f aca="false">SUM(D110:F110)</f>
        <v>80206.643974286</v>
      </c>
      <c r="H110" s="49" t="n">
        <f aca="false">A110</f>
        <v>11.8</v>
      </c>
      <c r="I110" s="49"/>
      <c r="J110" s="49"/>
      <c r="K110" s="49"/>
      <c r="L110" s="49"/>
      <c r="N110" s="43"/>
      <c r="O110" s="50"/>
      <c r="P110" s="51"/>
      <c r="Q110" s="51"/>
      <c r="R110" s="43"/>
      <c r="S110" s="52"/>
      <c r="T110" s="52"/>
      <c r="U110" s="52"/>
      <c r="V110" s="52"/>
      <c r="W110" s="50"/>
      <c r="X110" s="43"/>
      <c r="Y110" s="50"/>
      <c r="Z110" s="51"/>
      <c r="AA110" s="51"/>
      <c r="AB110" s="43"/>
      <c r="AC110" s="52"/>
      <c r="AD110" s="52"/>
      <c r="AE110" s="52"/>
      <c r="AF110" s="52"/>
      <c r="AG110" s="43"/>
      <c r="AH110" s="43"/>
      <c r="AI110" s="43"/>
      <c r="AJ110" s="43"/>
      <c r="AK110" s="43"/>
      <c r="AL110" s="43"/>
      <c r="AM110" s="43"/>
      <c r="AN110" s="43"/>
      <c r="AO110" s="43"/>
    </row>
    <row r="111" customFormat="false" ht="15" hidden="false" customHeight="false" outlineLevel="0" collapsed="false">
      <c r="A111" s="49" t="n">
        <f aca="false">A110+L/3.5*0.05</f>
        <v>12</v>
      </c>
      <c r="B111" s="36" t="n">
        <f aca="false">IF(A111/L&lt;=1,A111/L,)</f>
        <v>0.857142857142856</v>
      </c>
      <c r="C111" s="36" t="n">
        <f aca="false">(L-A111)/L</f>
        <v>0.142857142857144</v>
      </c>
      <c r="D111" s="37" t="n">
        <f aca="false">B111*C111/2*Gleichlast*L^2</f>
        <v>49453.6440000002</v>
      </c>
      <c r="E111" s="37" t="n">
        <f aca="false">IF(A111&lt;=Position1,B111*(L-Position1)*Einzellast1,C111*Position1*Einzellast1)</f>
        <v>5714.28571428574</v>
      </c>
      <c r="F111" s="37" t="n">
        <f aca="false">IF(A111&lt;=Position2,B111*(L-Position2)*Einzellast2,C111*Position2*Einzellast2)</f>
        <v>18571.4285714287</v>
      </c>
      <c r="G111" s="37" t="n">
        <f aca="false">SUM(D111:F111)</f>
        <v>73739.3582857147</v>
      </c>
      <c r="H111" s="49" t="n">
        <f aca="false">A111</f>
        <v>12</v>
      </c>
      <c r="I111" s="49"/>
      <c r="J111" s="49"/>
      <c r="K111" s="49"/>
      <c r="L111" s="49"/>
      <c r="N111" s="43"/>
      <c r="O111" s="50"/>
      <c r="P111" s="51"/>
      <c r="Q111" s="51"/>
      <c r="R111" s="43"/>
      <c r="S111" s="52"/>
      <c r="T111" s="52"/>
      <c r="U111" s="52"/>
      <c r="V111" s="52"/>
      <c r="W111" s="50"/>
      <c r="X111" s="43"/>
      <c r="Y111" s="43"/>
      <c r="Z111" s="51"/>
      <c r="AA111" s="51"/>
      <c r="AB111" s="43"/>
      <c r="AC111" s="52"/>
      <c r="AD111" s="52"/>
      <c r="AE111" s="52"/>
      <c r="AF111" s="52"/>
      <c r="AG111" s="43"/>
      <c r="AH111" s="43"/>
      <c r="AI111" s="43"/>
      <c r="AJ111" s="43"/>
      <c r="AK111" s="43"/>
      <c r="AL111" s="43"/>
      <c r="AM111" s="43"/>
      <c r="AN111" s="43"/>
      <c r="AO111" s="43"/>
    </row>
    <row r="112" customFormat="false" ht="15" hidden="false" customHeight="false" outlineLevel="0" collapsed="false">
      <c r="A112" s="49" t="n">
        <f aca="false">A111+L/3.5*0.05</f>
        <v>12.2</v>
      </c>
      <c r="B112" s="36" t="n">
        <f aca="false">IF(A112/L&lt;=1,A112/L,)</f>
        <v>0.871428571428571</v>
      </c>
      <c r="C112" s="36" t="n">
        <f aca="false">(L-A112)/L</f>
        <v>0.128571428571429</v>
      </c>
      <c r="D112" s="37" t="n">
        <f aca="false">B112*C112/2*Gleichlast*L^2</f>
        <v>45250.0842600003</v>
      </c>
      <c r="E112" s="37" t="n">
        <f aca="false">IF(A112&lt;=Position1,B112*(L-Position1)*Einzellast1,C112*Position1*Einzellast1)</f>
        <v>5142.85714285718</v>
      </c>
      <c r="F112" s="37" t="n">
        <f aca="false">IF(A112&lt;=Position2,B112*(L-Position2)*Einzellast2,C112*Position2*Einzellast2)</f>
        <v>16714.2857142858</v>
      </c>
      <c r="G112" s="37" t="n">
        <f aca="false">SUM(D112:F112)</f>
        <v>67107.2271171433</v>
      </c>
      <c r="H112" s="49" t="n">
        <f aca="false">A112</f>
        <v>12.2</v>
      </c>
      <c r="I112" s="49"/>
      <c r="J112" s="49"/>
      <c r="K112" s="49"/>
      <c r="L112" s="49"/>
      <c r="N112" s="43"/>
      <c r="O112" s="50"/>
      <c r="P112" s="51"/>
      <c r="Q112" s="51"/>
      <c r="R112" s="43"/>
      <c r="S112" s="52"/>
      <c r="T112" s="52"/>
      <c r="U112" s="52"/>
      <c r="V112" s="52"/>
      <c r="W112" s="50"/>
      <c r="X112" s="43"/>
      <c r="Y112" s="50"/>
      <c r="Z112" s="51"/>
      <c r="AA112" s="51"/>
      <c r="AB112" s="43"/>
      <c r="AC112" s="52"/>
      <c r="AD112" s="52"/>
      <c r="AE112" s="52"/>
      <c r="AF112" s="52"/>
      <c r="AG112" s="43"/>
      <c r="AH112" s="43"/>
      <c r="AI112" s="43"/>
      <c r="AJ112" s="43"/>
      <c r="AK112" s="43"/>
      <c r="AL112" s="43"/>
      <c r="AM112" s="43"/>
      <c r="AN112" s="43"/>
      <c r="AO112" s="43"/>
    </row>
    <row r="113" customFormat="false" ht="15" hidden="false" customHeight="false" outlineLevel="0" collapsed="false">
      <c r="A113" s="49" t="n">
        <f aca="false">A112+L/3.5*0.05</f>
        <v>12.4</v>
      </c>
      <c r="B113" s="36" t="n">
        <f aca="false">IF(A113/L&lt;=1,A113/L,)</f>
        <v>0.885714285714285</v>
      </c>
      <c r="C113" s="36" t="n">
        <f aca="false">(L-A113)/L</f>
        <v>0.114285714285715</v>
      </c>
      <c r="D113" s="37" t="n">
        <f aca="false">B113*C113/2*Gleichlast*L^2</f>
        <v>40881.6790400003</v>
      </c>
      <c r="E113" s="37" t="n">
        <f aca="false">IF(A113&lt;=Position1,B113*(L-Position1)*Einzellast1,C113*Position1*Einzellast1)</f>
        <v>4571.42857142861</v>
      </c>
      <c r="F113" s="37" t="n">
        <f aca="false">IF(A113&lt;=Position2,B113*(L-Position2)*Einzellast2,C113*Position2*Einzellast2)</f>
        <v>14857.142857143</v>
      </c>
      <c r="G113" s="37" t="n">
        <f aca="false">SUM(D113:F113)</f>
        <v>60310.2504685719</v>
      </c>
      <c r="H113" s="49" t="n">
        <f aca="false">A113</f>
        <v>12.4</v>
      </c>
      <c r="I113" s="49"/>
      <c r="J113" s="49"/>
      <c r="K113" s="49"/>
      <c r="L113" s="49"/>
      <c r="N113" s="43"/>
      <c r="O113" s="50"/>
      <c r="P113" s="51"/>
      <c r="Q113" s="51"/>
      <c r="R113" s="43"/>
      <c r="S113" s="52"/>
      <c r="T113" s="52"/>
      <c r="U113" s="52"/>
      <c r="V113" s="52"/>
      <c r="W113" s="50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</row>
    <row r="114" customFormat="false" ht="15" hidden="false" customHeight="false" outlineLevel="0" collapsed="false">
      <c r="A114" s="49" t="n">
        <f aca="false">A113+L/3.5*0.05</f>
        <v>12.6</v>
      </c>
      <c r="B114" s="36" t="n">
        <f aca="false">IF(A114/L&lt;=1,A114/L,)</f>
        <v>0.899999999999999</v>
      </c>
      <c r="C114" s="36" t="n">
        <f aca="false">(L-A114)/L</f>
        <v>0.100000000000001</v>
      </c>
      <c r="D114" s="37" t="n">
        <f aca="false">B114*C114/2*Gleichlast*L^2</f>
        <v>36348.4283400003</v>
      </c>
      <c r="E114" s="37" t="n">
        <f aca="false">IF(A114&lt;=Position1,B114*(L-Position1)*Einzellast1,C114*Position1*Einzellast1)</f>
        <v>4000.00000000004</v>
      </c>
      <c r="F114" s="37" t="n">
        <f aca="false">IF(A114&lt;=Position2,B114*(L-Position2)*Einzellast2,C114*Position2*Einzellast2)</f>
        <v>13000.0000000001</v>
      </c>
      <c r="G114" s="37" t="n">
        <f aca="false">SUM(D114:F114)</f>
        <v>53348.4283400005</v>
      </c>
      <c r="H114" s="49" t="n">
        <f aca="false">A114</f>
        <v>12.6</v>
      </c>
      <c r="I114" s="49"/>
      <c r="J114" s="49"/>
      <c r="K114" s="49"/>
      <c r="L114" s="49"/>
      <c r="N114" s="43"/>
      <c r="O114" s="50"/>
      <c r="P114" s="51"/>
      <c r="Q114" s="51"/>
      <c r="R114" s="43"/>
      <c r="S114" s="52"/>
      <c r="T114" s="52"/>
      <c r="U114" s="52"/>
      <c r="V114" s="52"/>
      <c r="W114" s="50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</row>
    <row r="115" customFormat="false" ht="15" hidden="false" customHeight="false" outlineLevel="0" collapsed="false">
      <c r="A115" s="49" t="n">
        <f aca="false">A114+L/3.5*0.05</f>
        <v>12.8</v>
      </c>
      <c r="B115" s="36" t="n">
        <f aca="false">IF(A115/L&lt;=1,A115/L,)</f>
        <v>0.914285714285713</v>
      </c>
      <c r="C115" s="36" t="n">
        <f aca="false">(L-A115)/L</f>
        <v>0.0857142857142867</v>
      </c>
      <c r="D115" s="37" t="n">
        <f aca="false">B115*C115/2*Gleichlast*L^2</f>
        <v>31650.3321600003</v>
      </c>
      <c r="E115" s="37" t="n">
        <f aca="false">IF(A115&lt;=Position1,B115*(L-Position1)*Einzellast1,C115*Position1*Einzellast1)</f>
        <v>3428.57142857147</v>
      </c>
      <c r="F115" s="37" t="n">
        <f aca="false">IF(A115&lt;=Position2,B115*(L-Position2)*Einzellast2,C115*Position2*Einzellast2)</f>
        <v>11142.8571428573</v>
      </c>
      <c r="G115" s="37" t="n">
        <f aca="false">SUM(D115:F115)</f>
        <v>46221.7607314291</v>
      </c>
      <c r="H115" s="49" t="n">
        <f aca="false">A115</f>
        <v>12.8</v>
      </c>
      <c r="I115" s="49"/>
      <c r="J115" s="49"/>
      <c r="K115" s="49"/>
      <c r="L115" s="49"/>
      <c r="N115" s="43"/>
      <c r="O115" s="50"/>
      <c r="P115" s="51"/>
      <c r="Q115" s="51"/>
      <c r="R115" s="43"/>
      <c r="S115" s="52"/>
      <c r="T115" s="52"/>
      <c r="U115" s="52"/>
      <c r="V115" s="52"/>
      <c r="W115" s="50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</row>
    <row r="116" customFormat="false" ht="15" hidden="false" customHeight="false" outlineLevel="0" collapsed="false">
      <c r="A116" s="49" t="n">
        <f aca="false">A115+L/3.5*0.05</f>
        <v>13</v>
      </c>
      <c r="B116" s="36" t="n">
        <f aca="false">IF(A116/L&lt;=1,A116/L,)</f>
        <v>0.928571428571428</v>
      </c>
      <c r="C116" s="36" t="n">
        <f aca="false">(L-A116)/L</f>
        <v>0.0714285714285724</v>
      </c>
      <c r="D116" s="37" t="n">
        <f aca="false">B116*C116/2*Gleichlast*L^2</f>
        <v>26787.3905000004</v>
      </c>
      <c r="E116" s="37" t="n">
        <f aca="false">IF(A116&lt;=Position1,B116*(L-Position1)*Einzellast1,C116*Position1*Einzellast1)</f>
        <v>2857.1428571429</v>
      </c>
      <c r="F116" s="37" t="n">
        <f aca="false">IF(A116&lt;=Position2,B116*(L-Position2)*Einzellast2,C116*Position2*Einzellast2)</f>
        <v>9285.71428571442</v>
      </c>
      <c r="G116" s="37" t="n">
        <f aca="false">SUM(D116:F116)</f>
        <v>38930.2476428577</v>
      </c>
      <c r="H116" s="49" t="n">
        <f aca="false">A116</f>
        <v>13</v>
      </c>
      <c r="I116" s="49"/>
      <c r="J116" s="49"/>
      <c r="K116" s="49"/>
      <c r="L116" s="49"/>
      <c r="N116" s="43"/>
      <c r="O116" s="50"/>
      <c r="P116" s="51"/>
      <c r="Q116" s="51"/>
      <c r="R116" s="43"/>
      <c r="S116" s="52"/>
      <c r="T116" s="52"/>
      <c r="U116" s="52"/>
      <c r="V116" s="52"/>
      <c r="W116" s="50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</row>
    <row r="117" customFormat="false" ht="15" hidden="false" customHeight="false" outlineLevel="0" collapsed="false">
      <c r="A117" s="49" t="n">
        <f aca="false">A116+L/3.5*0.05</f>
        <v>13.2</v>
      </c>
      <c r="B117" s="36" t="n">
        <f aca="false">IF(A117/L&lt;=1,A117/L,)</f>
        <v>0.942857142857142</v>
      </c>
      <c r="C117" s="36" t="n">
        <f aca="false">(L-A117)/L</f>
        <v>0.0571428571428582</v>
      </c>
      <c r="D117" s="37" t="n">
        <f aca="false">B117*C117/2*Gleichlast*L^2</f>
        <v>21759.6033600004</v>
      </c>
      <c r="E117" s="37" t="n">
        <f aca="false">IF(A117&lt;=Position1,B117*(L-Position1)*Einzellast1,C117*Position1*Einzellast1)</f>
        <v>2285.71428571433</v>
      </c>
      <c r="F117" s="37" t="n">
        <f aca="false">IF(A117&lt;=Position2,B117*(L-Position2)*Einzellast2,C117*Position2*Einzellast2)</f>
        <v>7428.57142857157</v>
      </c>
      <c r="G117" s="37" t="n">
        <f aca="false">SUM(D117:F117)</f>
        <v>31473.8890742863</v>
      </c>
      <c r="H117" s="49" t="n">
        <f aca="false">A117</f>
        <v>13.2</v>
      </c>
      <c r="I117" s="49"/>
      <c r="J117" s="49"/>
      <c r="K117" s="49"/>
      <c r="L117" s="49"/>
      <c r="N117" s="43"/>
      <c r="O117" s="50"/>
      <c r="P117" s="51"/>
      <c r="Q117" s="51"/>
      <c r="R117" s="43"/>
      <c r="S117" s="52"/>
      <c r="T117" s="52"/>
      <c r="U117" s="52"/>
      <c r="V117" s="52"/>
      <c r="W117" s="50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</row>
    <row r="118" customFormat="false" ht="15" hidden="false" customHeight="false" outlineLevel="0" collapsed="false">
      <c r="A118" s="49" t="n">
        <f aca="false">A117+L/3.5*0.05</f>
        <v>13.4</v>
      </c>
      <c r="B118" s="36" t="n">
        <f aca="false">IF(A118/L&lt;=1,A118/L,)</f>
        <v>0.957142857142856</v>
      </c>
      <c r="C118" s="36" t="n">
        <f aca="false">(L-A118)/L</f>
        <v>0.042857142857144</v>
      </c>
      <c r="D118" s="37" t="n">
        <f aca="false">B118*C118/2*Gleichlast*L^2</f>
        <v>16566.9707400004</v>
      </c>
      <c r="E118" s="37" t="n">
        <f aca="false">IF(A118&lt;=Position1,B118*(L-Position1)*Einzellast1,C118*Position1*Einzellast1)</f>
        <v>1714.28571428576</v>
      </c>
      <c r="F118" s="37" t="n">
        <f aca="false">IF(A118&lt;=Position2,B118*(L-Position2)*Einzellast2,C118*Position2*Einzellast2)</f>
        <v>5571.42857142872</v>
      </c>
      <c r="G118" s="37" t="n">
        <f aca="false">SUM(D118:F118)</f>
        <v>23852.6850257149</v>
      </c>
      <c r="H118" s="49" t="n">
        <f aca="false">A118</f>
        <v>13.4</v>
      </c>
      <c r="I118" s="49"/>
      <c r="J118" s="49"/>
      <c r="K118" s="49"/>
      <c r="L118" s="49"/>
      <c r="N118" s="43"/>
      <c r="O118" s="50"/>
      <c r="P118" s="51"/>
      <c r="Q118" s="51"/>
      <c r="R118" s="43"/>
      <c r="S118" s="52"/>
      <c r="T118" s="52"/>
      <c r="U118" s="52"/>
      <c r="V118" s="52"/>
      <c r="W118" s="50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</row>
    <row r="119" customFormat="false" ht="15" hidden="false" customHeight="false" outlineLevel="0" collapsed="false">
      <c r="A119" s="49" t="n">
        <f aca="false">A118+L/3.5*0.05</f>
        <v>13.6</v>
      </c>
      <c r="B119" s="36" t="n">
        <f aca="false">IF(A119/L&lt;=1,A119/L,)</f>
        <v>0.97142857142857</v>
      </c>
      <c r="C119" s="36" t="n">
        <f aca="false">(L-A119)/L</f>
        <v>0.0285714285714297</v>
      </c>
      <c r="D119" s="37" t="n">
        <f aca="false">B119*C119/2*Gleichlast*L^2</f>
        <v>11209.4926400004</v>
      </c>
      <c r="E119" s="37" t="n">
        <f aca="false">IF(A119&lt;=Position1,B119*(L-Position1)*Einzellast1,C119*Position1*Einzellast1)</f>
        <v>1142.85714285719</v>
      </c>
      <c r="F119" s="37" t="n">
        <f aca="false">IF(A119&lt;=Position2,B119*(L-Position2)*Einzellast2,C119*Position2*Einzellast2)</f>
        <v>3714.28571428587</v>
      </c>
      <c r="G119" s="37" t="n">
        <f aca="false">SUM(D119:F119)</f>
        <v>16066.6354971435</v>
      </c>
      <c r="H119" s="49" t="n">
        <f aca="false">A119</f>
        <v>13.6</v>
      </c>
      <c r="I119" s="49"/>
      <c r="J119" s="49"/>
      <c r="K119" s="49"/>
      <c r="L119" s="49"/>
      <c r="N119" s="43"/>
      <c r="O119" s="50"/>
      <c r="P119" s="51"/>
      <c r="Q119" s="51"/>
      <c r="R119" s="43"/>
      <c r="S119" s="52"/>
      <c r="T119" s="52"/>
      <c r="U119" s="52"/>
      <c r="V119" s="52"/>
      <c r="W119" s="50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</row>
    <row r="120" customFormat="false" ht="15" hidden="false" customHeight="false" outlineLevel="0" collapsed="false">
      <c r="A120" s="49" t="n">
        <f aca="false">A119+L/3.5*0.05</f>
        <v>13.8</v>
      </c>
      <c r="B120" s="36" t="n">
        <f aca="false">IF(A120/L&lt;=1,A120/L,)</f>
        <v>0.985714285714285</v>
      </c>
      <c r="C120" s="36" t="n">
        <f aca="false">(L-A120)/L</f>
        <v>0.0142857142857155</v>
      </c>
      <c r="D120" s="37" t="n">
        <f aca="false">B120*C120/2*Gleichlast*L^2</f>
        <v>5687.16906000048</v>
      </c>
      <c r="E120" s="37" t="n">
        <f aca="false">IF(A120&lt;=Position1,B120*(L-Position1)*Einzellast1,C120*Position1*Einzellast1)</f>
        <v>571.42857142862</v>
      </c>
      <c r="F120" s="37" t="n">
        <f aca="false">IF(A120&lt;=Position2,B120*(L-Position2)*Einzellast2,C120*Position2*Einzellast2)</f>
        <v>1857.14285714302</v>
      </c>
      <c r="G120" s="37" t="n">
        <f aca="false">SUM(D120:F120)</f>
        <v>8115.74048857211</v>
      </c>
      <c r="H120" s="49" t="n">
        <f aca="false">A120</f>
        <v>13.8</v>
      </c>
      <c r="I120" s="49"/>
      <c r="J120" s="49"/>
      <c r="K120" s="49"/>
      <c r="L120" s="49"/>
      <c r="N120" s="43"/>
      <c r="O120" s="50"/>
      <c r="P120" s="51"/>
      <c r="Q120" s="51"/>
      <c r="R120" s="43"/>
      <c r="S120" s="52"/>
      <c r="T120" s="52"/>
      <c r="U120" s="52"/>
      <c r="V120" s="52"/>
      <c r="W120" s="50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</row>
    <row r="121" customFormat="false" ht="15" hidden="false" customHeight="false" outlineLevel="0" collapsed="false">
      <c r="A121" s="49" t="n">
        <f aca="false">A120+L/3.5*0.05</f>
        <v>14</v>
      </c>
      <c r="B121" s="36" t="n">
        <f aca="false">IF(A121/L&lt;=1,A121/L,)</f>
        <v>0.999999999999999</v>
      </c>
      <c r="C121" s="36" t="n">
        <f aca="false">(L-A121)/L</f>
        <v>0</v>
      </c>
      <c r="D121" s="37" t="n">
        <f aca="false">B121*C121/2*Gleichlast*L^2</f>
        <v>0</v>
      </c>
      <c r="E121" s="37" t="n">
        <f aca="false">IF(A121&lt;=Position1,B121*(L-Position1)*Einzellast1,C121*Position1*Einzellast1)</f>
        <v>0</v>
      </c>
      <c r="F121" s="37" t="n">
        <f aca="false">IF(A121&lt;=Position2,B121*(L-Position2)*Einzellast2,C121*Position2*Einzellast2)</f>
        <v>0</v>
      </c>
      <c r="G121" s="37" t="n">
        <f aca="false">SUM(D121:F121)</f>
        <v>0</v>
      </c>
      <c r="H121" s="49" t="n">
        <f aca="false">A121</f>
        <v>14</v>
      </c>
      <c r="I121" s="49"/>
      <c r="J121" s="49"/>
      <c r="K121" s="49"/>
      <c r="L121" s="49"/>
      <c r="N121" s="43"/>
      <c r="O121" s="50"/>
      <c r="P121" s="51"/>
      <c r="Q121" s="51"/>
      <c r="R121" s="43"/>
      <c r="S121" s="52"/>
      <c r="T121" s="52"/>
      <c r="U121" s="52"/>
      <c r="V121" s="52"/>
      <c r="W121" s="50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</row>
  </sheetData>
  <sheetProtection sheet="false"/>
  <mergeCells count="2">
    <mergeCell ref="A1:H1"/>
    <mergeCell ref="B16:C16"/>
  </mergeCells>
  <printOptions headings="false" gridLines="false" gridLinesSet="true" horizontalCentered="false" verticalCentered="false"/>
  <pageMargins left="0.7" right="0.7" top="0.481944444444444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&amp;LRalph Stöckl&amp;R&amp;P/&amp;N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C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1.8622448979592" collapsed="true"/>
    <col min="2" max="2" hidden="false" style="0" width="11.5714285714286" collapsed="true"/>
    <col min="3" max="1025" hidden="false" style="0" width="10.7295918367347" collapsed="true"/>
  </cols>
  <sheetData>
    <row r="3" customFormat="false" ht="15" hidden="false" customHeight="false" outlineLevel="0" collapsed="false">
      <c r="A3" s="58" t="s">
        <v>71</v>
      </c>
      <c r="B3" s="58"/>
      <c r="C3" s="49" t="n">
        <f aca="false">breite*höhe-((breite-sdicke)*(höhe-2*fdicke))</f>
        <v>142.82</v>
      </c>
      <c r="D3"/>
    </row>
    <row r="4" customFormat="false" ht="15" hidden="false" customHeight="false" outlineLevel="0" collapsed="false">
      <c r="A4" s="58" t="s">
        <v>72</v>
      </c>
      <c r="B4" s="58"/>
      <c r="C4" s="49" t="n">
        <f aca="false">(breite*höhe^3-(breite-sdicke)*(höhe-2*fdicke)^3)/12</f>
        <v>24186.7800666667</v>
      </c>
    </row>
    <row r="5" customFormat="false" ht="15" hidden="false" customHeight="false" outlineLevel="0" collapsed="false">
      <c r="A5" s="0" t="s">
        <v>73</v>
      </c>
      <c r="C5" s="49" t="n">
        <v>3.5</v>
      </c>
    </row>
    <row r="6" customFormat="false" ht="15" hidden="false" customHeight="false" outlineLevel="0" collapsed="false">
      <c r="C6" s="49" t="n">
        <v>7</v>
      </c>
    </row>
    <row r="7" customFormat="false" ht="15" hidden="false" customHeight="false" outlineLevel="0" collapsed="false">
      <c r="C7" s="49" t="n">
        <v>10.5</v>
      </c>
    </row>
    <row r="8" customFormat="false" ht="15" hidden="false" customHeight="false" outlineLevel="0" collapsed="false">
      <c r="C8" s="49" t="n">
        <v>14</v>
      </c>
    </row>
    <row r="9" customFormat="false" ht="15" hidden="false" customHeight="false" outlineLevel="0" collapsed="false">
      <c r="A9" s="58" t="s">
        <v>74</v>
      </c>
      <c r="B9" s="58"/>
      <c r="C9" s="0" t="n">
        <f aca="false">Flächeq/10000*L*dichte*10/L</f>
        <v>1121.137</v>
      </c>
    </row>
  </sheetData>
  <sheetProtection sheet="false"/>
  <mergeCells count="3">
    <mergeCell ref="A3:B3"/>
    <mergeCell ref="A4:B4"/>
    <mergeCell ref="A9:B9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Ralph</cp:lastModifiedBy>
  <cp:lastPrinted>2013-10-23T19:33:43Z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